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-my.sharepoint.com/personal/dixonh_cardiff_ac_uk/Documents/XrichardDAVIES/Paper/"/>
    </mc:Choice>
  </mc:AlternateContent>
  <xr:revisionPtr revIDLastSave="297" documentId="8_{1E42B4F7-BE8E-46E7-8DEA-535CA36C7EFD}" xr6:coauthVersionLast="47" xr6:coauthVersionMax="47" xr10:uidLastSave="{D1AC457E-C455-4FE6-8096-8D2A20D1A577}"/>
  <bookViews>
    <workbookView minimized="1" xWindow="0" yWindow="2688" windowWidth="23040" windowHeight="6216" xr2:uid="{724D225A-AB47-4003-AD34-7AB90107E066}"/>
  </bookViews>
  <sheets>
    <sheet name="CSA 3" sheetId="3" r:id="rId1"/>
    <sheet name="DD1" sheetId="4" r:id="rId2"/>
    <sheet name="Sheet1" sheetId="1" r:id="rId3"/>
    <sheet name="DD2" sheetId="5" r:id="rId4"/>
    <sheet name="DD3" sheetId="6" r:id="rId5"/>
    <sheet name="CSA 4" sheetId="7" r:id="rId6"/>
    <sheet name="CSA2" sheetId="8" r:id="rId7"/>
    <sheet name="DD4" sheetId="9" r:id="rId8"/>
    <sheet name="CSA1" sheetId="10" r:id="rId9"/>
    <sheet name="examples" sheetId="2" r:id="rId10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1" i="2" l="1"/>
  <c r="K21" i="2"/>
  <c r="K22" i="2"/>
  <c r="M22" i="2"/>
  <c r="O22" i="2"/>
  <c r="Q22" i="2"/>
  <c r="K23" i="2"/>
  <c r="K25" i="2" s="1"/>
  <c r="M23" i="2"/>
  <c r="O23" i="2"/>
  <c r="Q23" i="2"/>
  <c r="K24" i="2"/>
  <c r="K26" i="2" s="1"/>
  <c r="M24" i="2"/>
  <c r="O24" i="2"/>
  <c r="Q24" i="2"/>
  <c r="M25" i="2"/>
  <c r="O25" i="2"/>
  <c r="Q25" i="2"/>
  <c r="Q27" i="2" s="1"/>
  <c r="M26" i="2"/>
  <c r="O26" i="2"/>
  <c r="Q26" i="2"/>
  <c r="M27" i="2"/>
  <c r="O27" i="2"/>
  <c r="AJ24" i="2"/>
  <c r="AJ25" i="2" s="1"/>
  <c r="AJ26" i="2" s="1"/>
  <c r="AJ27" i="2" s="1"/>
  <c r="AJ28" i="2" s="1"/>
  <c r="AJ29" i="2" s="1"/>
  <c r="AJ30" i="2" s="1"/>
  <c r="AJ31" i="2" s="1"/>
  <c r="AJ32" i="2" s="1"/>
  <c r="AJ23" i="2"/>
  <c r="AJ22" i="2"/>
  <c r="AC22" i="2"/>
  <c r="AB24" i="2"/>
  <c r="AB25" i="2" s="1"/>
  <c r="AB26" i="2" s="1"/>
  <c r="AB27" i="2" s="1"/>
  <c r="AB28" i="2" s="1"/>
  <c r="AB29" i="2" s="1"/>
  <c r="AB30" i="2" s="1"/>
  <c r="AB31" i="2" s="1"/>
  <c r="AB32" i="2" s="1"/>
  <c r="AB23" i="2"/>
  <c r="AB22" i="2"/>
  <c r="U22" i="2"/>
  <c r="T23" i="2"/>
  <c r="T24" i="2" s="1"/>
  <c r="T25" i="2" s="1"/>
  <c r="T26" i="2" s="1"/>
  <c r="T27" i="2" s="1"/>
  <c r="T28" i="2" s="1"/>
  <c r="T29" i="2" s="1"/>
  <c r="T30" i="2" s="1"/>
  <c r="T31" i="2" s="1"/>
  <c r="T32" i="2" s="1"/>
  <c r="T22" i="2"/>
  <c r="AC14" i="2"/>
  <c r="AD16" i="2"/>
  <c r="AB4" i="2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E3" i="2"/>
  <c r="U14" i="2"/>
  <c r="AI16" i="2"/>
  <c r="T4" i="2"/>
  <c r="T5" i="2" s="1"/>
  <c r="T6" i="2" s="1"/>
  <c r="T7" i="2" s="1"/>
  <c r="T8" i="2" s="1"/>
  <c r="T9" i="2" s="1"/>
  <c r="T10" i="2" s="1"/>
  <c r="T11" i="2" s="1"/>
  <c r="T12" i="2" s="1"/>
  <c r="T13" i="2" s="1"/>
  <c r="T14" i="2" s="1"/>
  <c r="W3" i="2"/>
  <c r="D13" i="2"/>
  <c r="D12" i="2"/>
  <c r="D11" i="2"/>
  <c r="D10" i="2"/>
  <c r="D9" i="2"/>
  <c r="D8" i="2"/>
  <c r="D7" i="2"/>
  <c r="D6" i="2"/>
  <c r="D5" i="2"/>
  <c r="D4" i="2"/>
  <c r="D3" i="2"/>
  <c r="D14" i="2" s="1"/>
  <c r="D22" i="2"/>
  <c r="C22" i="2"/>
  <c r="Q14" i="2"/>
  <c r="Q16" i="2" s="1"/>
  <c r="O14" i="2"/>
  <c r="O16" i="2" s="1"/>
  <c r="M13" i="2"/>
  <c r="M12" i="2"/>
  <c r="M11" i="2"/>
  <c r="M10" i="2"/>
  <c r="M9" i="2"/>
  <c r="M8" i="2"/>
  <c r="M7" i="2"/>
  <c r="M6" i="2"/>
  <c r="M5" i="2"/>
  <c r="C5" i="2"/>
  <c r="C6" i="2" s="1"/>
  <c r="M4" i="2"/>
  <c r="M14" i="2" s="1"/>
  <c r="K4" i="2"/>
  <c r="C4" i="2"/>
  <c r="M3" i="2"/>
  <c r="M16" i="2" s="1"/>
  <c r="K3" i="2"/>
  <c r="R34" i="1"/>
  <c r="Q34" i="1"/>
  <c r="Q22" i="1"/>
  <c r="R16" i="1"/>
  <c r="Q16" i="1"/>
  <c r="Q14" i="1"/>
  <c r="M34" i="1"/>
  <c r="P34" i="1"/>
  <c r="O34" i="1"/>
  <c r="D22" i="1"/>
  <c r="O22" i="1"/>
  <c r="N34" i="1"/>
  <c r="K22" i="1"/>
  <c r="K21" i="1"/>
  <c r="D13" i="1"/>
  <c r="D12" i="1"/>
  <c r="D11" i="1"/>
  <c r="D10" i="1"/>
  <c r="D9" i="1"/>
  <c r="D8" i="1"/>
  <c r="D7" i="1"/>
  <c r="D6" i="1"/>
  <c r="D5" i="1"/>
  <c r="D4" i="1"/>
  <c r="D3" i="1"/>
  <c r="E16" i="1" s="1"/>
  <c r="K13" i="1"/>
  <c r="K12" i="1"/>
  <c r="K11" i="1"/>
  <c r="K10" i="1"/>
  <c r="K9" i="1"/>
  <c r="K8" i="1"/>
  <c r="K7" i="1"/>
  <c r="K6" i="1"/>
  <c r="K5" i="1"/>
  <c r="K4" i="1"/>
  <c r="K3" i="1"/>
  <c r="D14" i="1"/>
  <c r="P16" i="1"/>
  <c r="O16" i="1"/>
  <c r="O14" i="1"/>
  <c r="M13" i="1"/>
  <c r="M12" i="1"/>
  <c r="M11" i="1"/>
  <c r="M10" i="1"/>
  <c r="M9" i="1"/>
  <c r="M8" i="1"/>
  <c r="M7" i="1"/>
  <c r="M6" i="1"/>
  <c r="M5" i="1"/>
  <c r="M4" i="1"/>
  <c r="M3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AK22" i="2" l="1"/>
  <c r="AM21" i="2" s="1"/>
  <c r="K27" i="2"/>
  <c r="Q29" i="2"/>
  <c r="Q28" i="2"/>
  <c r="O28" i="2"/>
  <c r="M28" i="2"/>
  <c r="M29" i="2" s="1"/>
  <c r="AO21" i="2"/>
  <c r="AC23" i="2"/>
  <c r="AE21" i="2"/>
  <c r="AE22" i="2" s="1"/>
  <c r="U23" i="2"/>
  <c r="U24" i="2"/>
  <c r="U25" i="2" s="1"/>
  <c r="W21" i="2"/>
  <c r="Y21" i="2"/>
  <c r="AC16" i="2"/>
  <c r="AE4" i="2"/>
  <c r="U16" i="2"/>
  <c r="V16" i="2"/>
  <c r="W4" i="2"/>
  <c r="K6" i="2"/>
  <c r="C7" i="2"/>
  <c r="F3" i="2"/>
  <c r="C23" i="2"/>
  <c r="C24" i="2" s="1"/>
  <c r="C25" i="2" s="1"/>
  <c r="C26" i="2" s="1"/>
  <c r="C27" i="2" s="1"/>
  <c r="C28" i="2" s="1"/>
  <c r="C29" i="2" s="1"/>
  <c r="C30" i="2" s="1"/>
  <c r="C31" i="2" s="1"/>
  <c r="C32" i="2" s="1"/>
  <c r="F21" i="2"/>
  <c r="D23" i="2"/>
  <c r="K5" i="2"/>
  <c r="Q23" i="1"/>
  <c r="D23" i="1"/>
  <c r="D24" i="1"/>
  <c r="D25" i="1"/>
  <c r="D26" i="1"/>
  <c r="D27" i="1" s="1"/>
  <c r="O23" i="1"/>
  <c r="O24" i="1"/>
  <c r="O25" i="1" s="1"/>
  <c r="F21" i="1"/>
  <c r="F22" i="1" s="1"/>
  <c r="M22" i="1"/>
  <c r="K23" i="1"/>
  <c r="K24" i="1" s="1"/>
  <c r="D16" i="1"/>
  <c r="F3" i="1"/>
  <c r="M14" i="1"/>
  <c r="N16" i="1" s="1"/>
  <c r="M16" i="1"/>
  <c r="K14" i="1"/>
  <c r="L16" i="1" s="1"/>
  <c r="F4" i="1"/>
  <c r="AK23" i="2" l="1"/>
  <c r="Q30" i="2"/>
  <c r="K28" i="2"/>
  <c r="M30" i="2"/>
  <c r="M31" i="2" s="1"/>
  <c r="O29" i="2"/>
  <c r="AG21" i="2"/>
  <c r="AC24" i="2"/>
  <c r="AE23" i="2"/>
  <c r="AG22" i="2"/>
  <c r="U26" i="2"/>
  <c r="U27" i="2" s="1"/>
  <c r="W22" i="2"/>
  <c r="AE5" i="2"/>
  <c r="W5" i="2"/>
  <c r="D24" i="2"/>
  <c r="F22" i="2"/>
  <c r="H21" i="2"/>
  <c r="C8" i="2"/>
  <c r="K7" i="2"/>
  <c r="F4" i="2"/>
  <c r="Q24" i="1"/>
  <c r="Q25" i="1" s="1"/>
  <c r="D29" i="1"/>
  <c r="D28" i="1"/>
  <c r="D30" i="1" s="1"/>
  <c r="O26" i="1"/>
  <c r="O27" i="1" s="1"/>
  <c r="F23" i="1"/>
  <c r="H23" i="1" s="1"/>
  <c r="H21" i="1"/>
  <c r="M23" i="1"/>
  <c r="K25" i="1"/>
  <c r="K26" i="1" s="1"/>
  <c r="K27" i="1" s="1"/>
  <c r="K16" i="1"/>
  <c r="F5" i="1"/>
  <c r="H22" i="1"/>
  <c r="AM22" i="2" l="1"/>
  <c r="AK24" i="2"/>
  <c r="AK25" i="2" s="1"/>
  <c r="N34" i="2"/>
  <c r="Q31" i="2"/>
  <c r="Q32" i="2" s="1"/>
  <c r="Q34" i="2" s="1"/>
  <c r="O30" i="2"/>
  <c r="K29" i="2"/>
  <c r="M32" i="2"/>
  <c r="M34" i="2" s="1"/>
  <c r="AC25" i="2"/>
  <c r="AC26" i="2"/>
  <c r="AC27" i="2"/>
  <c r="AC28" i="2" s="1"/>
  <c r="AE24" i="2"/>
  <c r="AG23" i="2"/>
  <c r="U28" i="2"/>
  <c r="U29" i="2"/>
  <c r="U30" i="2"/>
  <c r="U31" i="2"/>
  <c r="U32" i="2"/>
  <c r="W23" i="2"/>
  <c r="Y22" i="2"/>
  <c r="AE6" i="2"/>
  <c r="W6" i="2"/>
  <c r="D28" i="2"/>
  <c r="D25" i="2"/>
  <c r="D26" i="2"/>
  <c r="D27" i="2"/>
  <c r="K8" i="2"/>
  <c r="C9" i="2"/>
  <c r="H23" i="2"/>
  <c r="F23" i="2"/>
  <c r="F5" i="2"/>
  <c r="H22" i="2"/>
  <c r="Q26" i="1"/>
  <c r="Q27" i="1"/>
  <c r="Q28" i="1" s="1"/>
  <c r="D31" i="1"/>
  <c r="D32" i="1" s="1"/>
  <c r="O28" i="1"/>
  <c r="O29" i="1" s="1"/>
  <c r="F24" i="1"/>
  <c r="F25" i="1" s="1"/>
  <c r="M24" i="1"/>
  <c r="K28" i="1"/>
  <c r="K29" i="1" s="1"/>
  <c r="K30" i="1"/>
  <c r="F6" i="1"/>
  <c r="AM23" i="2" l="1"/>
  <c r="AO22" i="2"/>
  <c r="AK26" i="2"/>
  <c r="K30" i="2"/>
  <c r="K31" i="2" s="1"/>
  <c r="O31" i="2"/>
  <c r="O32" i="2" s="1"/>
  <c r="O34" i="2" s="1"/>
  <c r="AC29" i="2"/>
  <c r="AC30" i="2"/>
  <c r="AC31" i="2"/>
  <c r="AC32" i="2" s="1"/>
  <c r="AE25" i="2"/>
  <c r="AG24" i="2"/>
  <c r="W24" i="2"/>
  <c r="Y24" i="2" s="1"/>
  <c r="Y23" i="2"/>
  <c r="AE7" i="2"/>
  <c r="W7" i="2"/>
  <c r="F24" i="2"/>
  <c r="H24" i="2"/>
  <c r="C10" i="2"/>
  <c r="K9" i="2"/>
  <c r="F6" i="2"/>
  <c r="D29" i="2"/>
  <c r="Q30" i="1"/>
  <c r="Q31" i="1" s="1"/>
  <c r="Q32" i="1" s="1"/>
  <c r="Q29" i="1"/>
  <c r="O30" i="1"/>
  <c r="O31" i="1"/>
  <c r="O32" i="1"/>
  <c r="F26" i="1"/>
  <c r="F27" i="1" s="1"/>
  <c r="M25" i="1"/>
  <c r="K31" i="1"/>
  <c r="K32" i="1" s="1"/>
  <c r="L34" i="1" s="1"/>
  <c r="H25" i="1"/>
  <c r="H24" i="1"/>
  <c r="F7" i="1"/>
  <c r="AM24" i="2" l="1"/>
  <c r="AM25" i="2" s="1"/>
  <c r="AO23" i="2"/>
  <c r="AK27" i="2"/>
  <c r="AK28" i="2"/>
  <c r="AO24" i="2"/>
  <c r="AK29" i="2"/>
  <c r="AK30" i="2"/>
  <c r="AK31" i="2" s="1"/>
  <c r="K32" i="2"/>
  <c r="P34" i="2"/>
  <c r="K34" i="2"/>
  <c r="L34" i="2"/>
  <c r="AO25" i="2"/>
  <c r="AE26" i="2"/>
  <c r="AG25" i="2"/>
  <c r="W25" i="2"/>
  <c r="Y25" i="2" s="1"/>
  <c r="AE8" i="2"/>
  <c r="W8" i="2"/>
  <c r="F25" i="2"/>
  <c r="D30" i="2"/>
  <c r="K10" i="2"/>
  <c r="C11" i="2"/>
  <c r="D31" i="2"/>
  <c r="F7" i="2"/>
  <c r="H26" i="1"/>
  <c r="F28" i="1"/>
  <c r="M26" i="1"/>
  <c r="M27" i="1"/>
  <c r="K34" i="1"/>
  <c r="H28" i="1"/>
  <c r="H27" i="1"/>
  <c r="F8" i="1"/>
  <c r="AK32" i="2" l="1"/>
  <c r="AM32" i="2" s="1"/>
  <c r="AL34" i="2"/>
  <c r="AK34" i="2"/>
  <c r="AM26" i="2"/>
  <c r="AM27" i="2"/>
  <c r="AO26" i="2"/>
  <c r="AD34" i="2"/>
  <c r="AE27" i="2"/>
  <c r="AG26" i="2"/>
  <c r="W26" i="2"/>
  <c r="U34" i="2"/>
  <c r="AE9" i="2"/>
  <c r="W9" i="2"/>
  <c r="E34" i="2"/>
  <c r="F8" i="2"/>
  <c r="F26" i="2"/>
  <c r="H26" i="2" s="1"/>
  <c r="D32" i="2"/>
  <c r="H25" i="2"/>
  <c r="C12" i="2"/>
  <c r="K11" i="2"/>
  <c r="D34" i="1"/>
  <c r="F29" i="1"/>
  <c r="M28" i="1"/>
  <c r="M29" i="1" s="1"/>
  <c r="M30" i="1" s="1"/>
  <c r="M31" i="1" s="1"/>
  <c r="M32" i="1" s="1"/>
  <c r="F32" i="1"/>
  <c r="E34" i="1"/>
  <c r="F9" i="1"/>
  <c r="AM28" i="2" l="1"/>
  <c r="AO27" i="2"/>
  <c r="AE28" i="2"/>
  <c r="AG27" i="2"/>
  <c r="AE32" i="2"/>
  <c r="AC34" i="2"/>
  <c r="W32" i="2"/>
  <c r="V34" i="2"/>
  <c r="W27" i="2"/>
  <c r="Y26" i="2"/>
  <c r="AE10" i="2"/>
  <c r="W10" i="2"/>
  <c r="R34" i="2"/>
  <c r="F27" i="2"/>
  <c r="H27" i="2"/>
  <c r="F9" i="2"/>
  <c r="K12" i="2"/>
  <c r="C13" i="2"/>
  <c r="F32" i="2"/>
  <c r="D34" i="2"/>
  <c r="F30" i="1"/>
  <c r="H30" i="1" s="1"/>
  <c r="H29" i="1"/>
  <c r="F10" i="1"/>
  <c r="AM29" i="2" l="1"/>
  <c r="AO28" i="2"/>
  <c r="AE29" i="2"/>
  <c r="AG28" i="2"/>
  <c r="W28" i="2"/>
  <c r="Y28" i="2"/>
  <c r="Y27" i="2"/>
  <c r="AE11" i="2"/>
  <c r="W11" i="2"/>
  <c r="F10" i="2"/>
  <c r="F28" i="2"/>
  <c r="C14" i="2"/>
  <c r="K13" i="2"/>
  <c r="K14" i="2" s="1"/>
  <c r="K16" i="2" s="1"/>
  <c r="D16" i="2"/>
  <c r="P16" i="2"/>
  <c r="F31" i="1"/>
  <c r="H32" i="1" s="1"/>
  <c r="F11" i="1"/>
  <c r="AM30" i="2" l="1"/>
  <c r="AO29" i="2"/>
  <c r="AE30" i="2"/>
  <c r="AG29" i="2"/>
  <c r="W29" i="2"/>
  <c r="AE12" i="2"/>
  <c r="W12" i="2"/>
  <c r="F29" i="2"/>
  <c r="H28" i="2"/>
  <c r="F11" i="2"/>
  <c r="N16" i="2"/>
  <c r="E16" i="2"/>
  <c r="L16" i="2"/>
  <c r="R16" i="2"/>
  <c r="H31" i="1"/>
  <c r="I34" i="1" s="1"/>
  <c r="F34" i="1"/>
  <c r="F12" i="1"/>
  <c r="AM31" i="2" l="1"/>
  <c r="AO30" i="2"/>
  <c r="AE31" i="2"/>
  <c r="AG30" i="2"/>
  <c r="W30" i="2"/>
  <c r="Y29" i="2"/>
  <c r="AE13" i="2"/>
  <c r="W13" i="2"/>
  <c r="W16" i="2" s="1"/>
  <c r="F12" i="2"/>
  <c r="F30" i="2"/>
  <c r="H30" i="2"/>
  <c r="H29" i="2"/>
  <c r="H34" i="1"/>
  <c r="F13" i="1"/>
  <c r="AO32" i="2" l="1"/>
  <c r="AM34" i="2"/>
  <c r="AO31" i="2"/>
  <c r="AG32" i="2"/>
  <c r="AE34" i="2"/>
  <c r="AG31" i="2"/>
  <c r="W31" i="2"/>
  <c r="Y30" i="2"/>
  <c r="AE14" i="2"/>
  <c r="AE16" i="2"/>
  <c r="Y3" i="2"/>
  <c r="Y4" i="2"/>
  <c r="Y5" i="2"/>
  <c r="Y6" i="2"/>
  <c r="Y7" i="2"/>
  <c r="Y8" i="2"/>
  <c r="Y9" i="2"/>
  <c r="Y10" i="2"/>
  <c r="Y11" i="2"/>
  <c r="Y12" i="2"/>
  <c r="Y13" i="2"/>
  <c r="Y14" i="2"/>
  <c r="W14" i="2"/>
  <c r="F31" i="2"/>
  <c r="F13" i="2"/>
  <c r="F14" i="1"/>
  <c r="F16" i="1"/>
  <c r="AP34" i="2" l="1"/>
  <c r="AO34" i="2"/>
  <c r="AH34" i="2"/>
  <c r="AG34" i="2"/>
  <c r="Y32" i="2"/>
  <c r="W34" i="2"/>
  <c r="Y31" i="2"/>
  <c r="AG3" i="2"/>
  <c r="AG4" i="2"/>
  <c r="AG5" i="2"/>
  <c r="AG6" i="2"/>
  <c r="AG7" i="2"/>
  <c r="AG8" i="2"/>
  <c r="AG9" i="2"/>
  <c r="AG10" i="2"/>
  <c r="AG11" i="2"/>
  <c r="AG12" i="2"/>
  <c r="AG13" i="2"/>
  <c r="AG14" i="2"/>
  <c r="Z16" i="2"/>
  <c r="Y16" i="2"/>
  <c r="F14" i="2"/>
  <c r="F16" i="2"/>
  <c r="H32" i="2"/>
  <c r="F34" i="2"/>
  <c r="H31" i="2"/>
  <c r="H3" i="1"/>
  <c r="H4" i="1"/>
  <c r="H5" i="1"/>
  <c r="H6" i="1"/>
  <c r="H7" i="1"/>
  <c r="H8" i="1"/>
  <c r="H9" i="1"/>
  <c r="H10" i="1"/>
  <c r="H11" i="1"/>
  <c r="H12" i="1"/>
  <c r="H13" i="1"/>
  <c r="H14" i="1"/>
  <c r="Y34" i="2" l="1"/>
  <c r="Z34" i="2"/>
  <c r="AH16" i="2"/>
  <c r="AG16" i="2"/>
  <c r="I34" i="2"/>
  <c r="H34" i="2"/>
  <c r="H3" i="2"/>
  <c r="H4" i="2"/>
  <c r="H5" i="2"/>
  <c r="H6" i="2"/>
  <c r="H7" i="2"/>
  <c r="H8" i="2"/>
  <c r="H9" i="2"/>
  <c r="H10" i="2"/>
  <c r="H11" i="2"/>
  <c r="H12" i="2"/>
  <c r="H13" i="2"/>
  <c r="H14" i="2"/>
  <c r="I16" i="1"/>
  <c r="H16" i="1"/>
  <c r="I16" i="2" l="1"/>
  <c r="H16" i="2"/>
</calcChain>
</file>

<file path=xl/sharedStrings.xml><?xml version="1.0" encoding="utf-8"?>
<sst xmlns="http://schemas.openxmlformats.org/spreadsheetml/2006/main" count="100" uniqueCount="24">
  <si>
    <t>DD</t>
  </si>
  <si>
    <t>S</t>
  </si>
  <si>
    <t>CSA</t>
  </si>
  <si>
    <t>Mean Age</t>
  </si>
  <si>
    <t>Mean DD</t>
  </si>
  <si>
    <t>Mean age</t>
  </si>
  <si>
    <t>mean DD</t>
  </si>
  <si>
    <t>Input</t>
  </si>
  <si>
    <t>Output</t>
  </si>
  <si>
    <t>DD to CSA</t>
  </si>
  <si>
    <t>CSA to DD</t>
  </si>
  <si>
    <t>distributions</t>
  </si>
  <si>
    <t>examples</t>
  </si>
  <si>
    <t>CSA must be non-increasing</t>
  </si>
  <si>
    <t>and DD that adds up to 1.</t>
  </si>
  <si>
    <t>And add up to 1.</t>
  </si>
  <si>
    <t>DD1</t>
  </si>
  <si>
    <t>CSA3</t>
  </si>
  <si>
    <t>CSA2</t>
  </si>
  <si>
    <t>CSA1</t>
  </si>
  <si>
    <t>DD2</t>
  </si>
  <si>
    <t>DD3</t>
  </si>
  <si>
    <t>DD4</t>
  </si>
  <si>
    <t>CSA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</si>
</sst>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0"/>
    <numFmt numFmtId="167" formatCode="#,##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CSA 3 Mean</a:t>
            </a:r>
            <a:r>
              <a:rPr lang="en-GB" baseline="0"/>
              <a:t> age greater than mean duration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Sheet1!$D$20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Sheet1!$D$21:$D$32</c:f>
              <c:numCache>
                <c:formatCode>General</c:formatCode>
                <c:ptCount val="12"/>
                <c:pt idx="0">
                  <c:v>0.6</c:v>
                </c:pt>
                <c:pt idx="1">
                  <c:v>0.2</c:v>
                </c:pt>
                <c:pt idx="2">
                  <c:v>0.1333333333333333</c:v>
                </c:pt>
                <c:pt idx="3">
                  <c:v>4.4444444444444432E-2</c:v>
                </c:pt>
                <c:pt idx="4">
                  <c:v>1.4814814814814836E-2</c:v>
                </c:pt>
                <c:pt idx="5">
                  <c:v>4.9382716049382784E-3</c:v>
                </c:pt>
                <c:pt idx="6">
                  <c:v>1.6460905349794015E-3</c:v>
                </c:pt>
                <c:pt idx="7">
                  <c:v>5.4869684499310922E-4</c:v>
                </c:pt>
                <c:pt idx="8">
                  <c:v>1.8289894833101172E-4</c:v>
                </c:pt>
                <c:pt idx="9" formatCode="#,##0.00000">
                  <c:v>6.0966316110337239E-5</c:v>
                </c:pt>
                <c:pt idx="10" formatCode="#,##0.00000">
                  <c:v>2.0322105370137084E-5</c:v>
                </c:pt>
                <c:pt idx="11" formatCode="#,##0.00000">
                  <c:v>1.0161052685031535E-5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DDB-86EE-6AEE55C61E09}"/>
            </c:ext>
          </c:extLst>
        </c:ser>
        <c:ser>
          <c:idx val="1"/>
          <c:order val="1"/>
          <c:tx>
            <c:v>DD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Sheet1!$H$21:$H$32</c:f>
              <c:numCache>
                <c:formatCode>0.000</c:formatCode>
                <c:ptCount val="12"/>
                <c:pt idx="0">
                  <c:v>0.66666666666666663</c:v>
                </c:pt>
                <c:pt idx="1">
                  <c:v>0.11111111111111119</c:v>
                </c:pt>
                <c:pt idx="2">
                  <c:v>0.14814814814814814</c:v>
                </c:pt>
                <c:pt idx="3">
                  <c:v>4.9382716049382658E-2</c:v>
                </c:pt>
                <c:pt idx="4">
                  <c:v>1.6460905349794264E-2</c:v>
                </c:pt>
                <c:pt idx="5">
                  <c:v>5.4869684499314619E-3</c:v>
                </c:pt>
                <c:pt idx="6">
                  <c:v>1.8289894833104869E-3</c:v>
                </c:pt>
                <c:pt idx="7">
                  <c:v>6.0966316110349587E-4</c:v>
                </c:pt>
                <c:pt idx="8">
                  <c:v>2.0322105370112413E-4</c:v>
                </c:pt>
                <c:pt idx="9">
                  <c:v>6.7740351233666932E-5</c:v>
                </c:pt>
                <c:pt idx="10">
                  <c:v>1.6935087808509246E-5</c:v>
                </c:pt>
                <c:pt idx="11">
                  <c:v>1.6935087808385891E-5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3-4DDB-86EE-6AEE55C61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56759920"/>
        <c:axId val="1156761360"/>
      </c:barChart>
      <c:catAx>
        <c:axId val="1156759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761360"/>
        <c:crosses val="autoZero"/>
        <c:auto val="1"/>
        <c:lblAlgn val="ctr"/>
        <c:lblOffset val="100"/>
        <c:noMultiLvlLbl val="0"/>
      </c:catAx>
      <c:valAx>
        <c:axId val="115676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75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DD1</a:t>
            </a:r>
            <a:r>
              <a:rPr lang="en-GB" baseline="0"/>
              <a:t> mean age greater than mean DD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Sheet1!$D$3:$D$14</c:f>
              <c:numCache>
                <c:formatCode>General</c:formatCode>
                <c:ptCount val="12"/>
                <c:pt idx="0">
                  <c:v>0.49658530379140953</c:v>
                </c:pt>
                <c:pt idx="1">
                  <c:v>0.24659696394160649</c:v>
                </c:pt>
                <c:pt idx="2">
                  <c:v>0.12245642825298195</c:v>
                </c:pt>
                <c:pt idx="3">
                  <c:v>6.0810062625217973E-2</c:v>
                </c:pt>
                <c:pt idx="4">
                  <c:v>3.0197383422318501E-2</c:v>
                </c:pt>
                <c:pt idx="5">
                  <c:v>1.4995576820477717E-2</c:v>
                </c:pt>
                <c:pt idx="6">
                  <c:v>7.4465830709243442E-3</c:v>
                </c:pt>
                <c:pt idx="7">
                  <c:v>3.697863716482932E-3</c:v>
                </c:pt>
                <c:pt idx="8">
                  <c:v>1.8363047770289071E-3</c:v>
                </c:pt>
                <c:pt idx="9">
                  <c:v>9.1188196555451624E-4</c:v>
                </c:pt>
                <c:pt idx="10">
                  <c:v>4.5282718288679739E-4</c:v>
                </c:pt>
                <c:pt idx="11" formatCode="0.000">
                  <c:v>1.4012820433110473E-2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D-4184-9407-7236134F407D}"/>
            </c:ext>
          </c:extLst>
        </c:ser>
        <c:ser>
          <c:idx val="1"/>
          <c:order val="1"/>
          <c:tx>
            <c:v>CSA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Sheet1!$H$3:$H$14</c:f>
              <c:numCache>
                <c:formatCode>0.000</c:formatCode>
                <c:ptCount val="12"/>
                <c:pt idx="0">
                  <c:v>0.47128937125970882</c:v>
                </c:pt>
                <c:pt idx="1">
                  <c:v>0.23725399565904393</c:v>
                </c:pt>
                <c:pt idx="2">
                  <c:v>0.12103546756845113</c:v>
                </c:pt>
                <c:pt idx="3">
                  <c:v>6.3323054490393618E-2</c:v>
                </c:pt>
                <c:pt idx="4">
                  <c:v>3.4663918309491122E-2</c:v>
                </c:pt>
                <c:pt idx="5">
                  <c:v>2.0432212462698284E-2</c:v>
                </c:pt>
                <c:pt idx="6">
                  <c:v>1.336495649129868E-2</c:v>
                </c:pt>
                <c:pt idx="7">
                  <c:v>9.8554610377695542E-3</c:v>
                </c:pt>
                <c:pt idx="8">
                  <c:v>8.1126971718242236E-3</c:v>
                </c:pt>
                <c:pt idx="9">
                  <c:v>7.24726624801707E-3</c:v>
                </c:pt>
                <c:pt idx="10">
                  <c:v>6.8175059698078145E-3</c:v>
                </c:pt>
                <c:pt idx="11">
                  <c:v>6.604093331495791E-3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184-9407-7236134F4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67088624"/>
        <c:axId val="967089104"/>
      </c:barChart>
      <c:catAx>
        <c:axId val="967088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089104"/>
        <c:crosses val="autoZero"/>
        <c:auto val="1"/>
        <c:lblAlgn val="ctr"/>
        <c:lblOffset val="100"/>
        <c:noMultiLvlLbl val="0"/>
      </c:catAx>
      <c:valAx>
        <c:axId val="96708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08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DD2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examples!$D$2</c:f>
              <c:strCache>
                <c:ptCount val="1"/>
                <c:pt idx="0">
                  <c:v>DD2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examples!$D$3:$D$14</c:f>
              <c:numCache>
                <c:formatCode>0.000</c:formatCode>
                <c:ptCount val="12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8.3333333333333329E-2</c:v>
                </c:pt>
                <c:pt idx="8">
                  <c:v>8.3333333333333329E-2</c:v>
                </c:pt>
                <c:pt idx="9">
                  <c:v>8.3333333333333329E-2</c:v>
                </c:pt>
                <c:pt idx="10">
                  <c:v>8.3333333333333329E-2</c:v>
                </c:pt>
                <c:pt idx="11">
                  <c:v>8.3333333333333259E-2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6-408F-920D-93E04CE8C580}"/>
            </c:ext>
          </c:extLst>
        </c:ser>
        <c:ser>
          <c:idx val="1"/>
          <c:order val="1"/>
          <c:tx>
            <c:v>CSA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examples!$H$3:$H$14</c:f>
              <c:numCache>
                <c:formatCode>0.000</c:formatCode>
                <c:ptCount val="12"/>
                <c:pt idx="0">
                  <c:v>0.15384615384615385</c:v>
                </c:pt>
                <c:pt idx="1">
                  <c:v>0.14102564102564105</c:v>
                </c:pt>
                <c:pt idx="2">
                  <c:v>0.12820512820512822</c:v>
                </c:pt>
                <c:pt idx="3">
                  <c:v>0.11538461538461538</c:v>
                </c:pt>
                <c:pt idx="4">
                  <c:v>0.10256410256410256</c:v>
                </c:pt>
                <c:pt idx="5">
                  <c:v>8.974358974358973E-2</c:v>
                </c:pt>
                <c:pt idx="6">
                  <c:v>7.6923076923076913E-2</c:v>
                </c:pt>
                <c:pt idx="7">
                  <c:v>6.4102564102564083E-2</c:v>
                </c:pt>
                <c:pt idx="8">
                  <c:v>5.1282051282051266E-2</c:v>
                </c:pt>
                <c:pt idx="9">
                  <c:v>3.846153846153845E-2</c:v>
                </c:pt>
                <c:pt idx="10">
                  <c:v>2.564102564102563E-2</c:v>
                </c:pt>
                <c:pt idx="11">
                  <c:v>1.2820512820512808E-2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6-408F-920D-93E04CE8C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52632704"/>
        <c:axId val="852631744"/>
      </c:barChart>
      <c:catAx>
        <c:axId val="852632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631744"/>
        <c:crosses val="autoZero"/>
        <c:auto val="1"/>
        <c:lblAlgn val="ctr"/>
        <c:lblOffset val="100"/>
        <c:noMultiLvlLbl val="0"/>
      </c:catAx>
      <c:valAx>
        <c:axId val="85263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6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DD3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examples!$U$2</c:f>
              <c:strCache>
                <c:ptCount val="1"/>
                <c:pt idx="0">
                  <c:v>DD3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examples!$U$3:$U$14</c:f>
              <c:numCache>
                <c:formatCode>General</c:formatCode>
                <c:ptCount val="12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9-411C-B2ED-CE9B37FE47FA}"/>
            </c:ext>
          </c:extLst>
        </c:ser>
        <c:ser>
          <c:idx val="1"/>
          <c:order val="1"/>
          <c:tx>
            <c:v>CSA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examples!$Y$3:$Y$14</c:f>
              <c:numCache>
                <c:formatCode>0.000</c:formatCode>
                <c:ptCount val="12"/>
                <c:pt idx="0">
                  <c:v>0.15384615384615385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7.6923076923076927E-2</c:v>
                </c:pt>
                <c:pt idx="6">
                  <c:v>7.6923076923076927E-2</c:v>
                </c:pt>
                <c:pt idx="7">
                  <c:v>7.6923076923076927E-2</c:v>
                </c:pt>
                <c:pt idx="8">
                  <c:v>7.6923076923076927E-2</c:v>
                </c:pt>
                <c:pt idx="9">
                  <c:v>7.6923076923076927E-2</c:v>
                </c:pt>
                <c:pt idx="10">
                  <c:v>7.6923076923076927E-2</c:v>
                </c:pt>
                <c:pt idx="11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9-411C-B2ED-CE9B37FE4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92672160"/>
        <c:axId val="692673600"/>
      </c:barChart>
      <c:catAx>
        <c:axId val="692672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673600"/>
        <c:crosses val="autoZero"/>
        <c:auto val="1"/>
        <c:lblAlgn val="ctr"/>
        <c:lblOffset val="100"/>
        <c:noMultiLvlLbl val="0"/>
      </c:catAx>
      <c:valAx>
        <c:axId val="69267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67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CSA</a:t>
            </a:r>
            <a:r>
              <a:rPr lang="en-GB" baseline="0"/>
              <a:t>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examples!$U$20</c:f>
              <c:strCache>
                <c:ptCount val="1"/>
                <c:pt idx="0">
                  <c:v>CSA 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examples!$U$21:$U$32</c:f>
              <c:numCache>
                <c:formatCode>General</c:formatCode>
                <c:ptCount val="12"/>
                <c:pt idx="0">
                  <c:v>0.7</c:v>
                </c:pt>
                <c:pt idx="1">
                  <c:v>0.15000000000000002</c:v>
                </c:pt>
                <c:pt idx="2">
                  <c:v>0.10000000000000002</c:v>
                </c:pt>
                <c:pt idx="3">
                  <c:v>3.3333333333333361E-2</c:v>
                </c:pt>
                <c:pt idx="4">
                  <c:v>1.1111111111111146E-2</c:v>
                </c:pt>
                <c:pt idx="5">
                  <c:v>3.7037037037036904E-3</c:v>
                </c:pt>
                <c:pt idx="6">
                  <c:v>1.2345679012345883E-3</c:v>
                </c:pt>
                <c:pt idx="7">
                  <c:v>4.115226337448874E-4</c:v>
                </c:pt>
                <c:pt idx="8">
                  <c:v>1.3717421124829579E-4</c:v>
                </c:pt>
                <c:pt idx="9" formatCode="#,##0.00000">
                  <c:v>4.5724737082789936E-5</c:v>
                </c:pt>
                <c:pt idx="10" formatCode="#,##0.00000">
                  <c:v>1.5241579027621318E-5</c:v>
                </c:pt>
                <c:pt idx="11" formatCode="#,##0.00000">
                  <c:v>7.6207895137736514E-6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D68-9CB9-2268B6F7DAF7}"/>
            </c:ext>
          </c:extLst>
        </c:ser>
        <c:ser>
          <c:idx val="1"/>
          <c:order val="1"/>
          <c:tx>
            <c:v>DD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examples!$Y$21:$Y$32</c:f>
              <c:numCache>
                <c:formatCode>0.000</c:formatCode>
                <c:ptCount val="12"/>
                <c:pt idx="0">
                  <c:v>0.7857142857142857</c:v>
                </c:pt>
                <c:pt idx="1">
                  <c:v>7.1428571428571452E-2</c:v>
                </c:pt>
                <c:pt idx="2">
                  <c:v>9.5238095238095219E-2</c:v>
                </c:pt>
                <c:pt idx="3">
                  <c:v>3.174603174603173E-2</c:v>
                </c:pt>
                <c:pt idx="4">
                  <c:v>1.0582010582010651E-2</c:v>
                </c:pt>
                <c:pt idx="5">
                  <c:v>3.5273368606701461E-3</c:v>
                </c:pt>
                <c:pt idx="6">
                  <c:v>1.1757789535567155E-3</c:v>
                </c:pt>
                <c:pt idx="7">
                  <c:v>3.919263178522737E-4</c:v>
                </c:pt>
                <c:pt idx="8">
                  <c:v>1.3064210595072266E-4</c:v>
                </c:pt>
                <c:pt idx="9">
                  <c:v>4.3547368650240883E-5</c:v>
                </c:pt>
                <c:pt idx="10">
                  <c:v>1.0886842162639525E-5</c:v>
                </c:pt>
                <c:pt idx="11">
                  <c:v>1.0886842162533788E-5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D68-9CB9-2268B6F7D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83548432"/>
        <c:axId val="983548912"/>
      </c:barChart>
      <c:catAx>
        <c:axId val="983548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548912"/>
        <c:crosses val="autoZero"/>
        <c:auto val="1"/>
        <c:lblAlgn val="ctr"/>
        <c:lblOffset val="100"/>
        <c:noMultiLvlLbl val="0"/>
      </c:catAx>
      <c:valAx>
        <c:axId val="983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5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CSA2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examples!$AC$20</c:f>
              <c:strCache>
                <c:ptCount val="1"/>
                <c:pt idx="0">
                  <c:v>CSA2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examples!$AC$21:$AC$32</c:f>
              <c:numCache>
                <c:formatCode>General</c:formatCode>
                <c:ptCount val="12"/>
                <c:pt idx="0">
                  <c:v>0.4</c:v>
                </c:pt>
                <c:pt idx="1">
                  <c:v>0.3</c:v>
                </c:pt>
                <c:pt idx="2">
                  <c:v>0.20000000000000004</c:v>
                </c:pt>
                <c:pt idx="3">
                  <c:v>6.6666666666666652E-2</c:v>
                </c:pt>
                <c:pt idx="4">
                  <c:v>2.2222222222222216E-2</c:v>
                </c:pt>
                <c:pt idx="5">
                  <c:v>7.4074074074073808E-3</c:v>
                </c:pt>
                <c:pt idx="6">
                  <c:v>2.4691358024691024E-3</c:v>
                </c:pt>
                <c:pt idx="7">
                  <c:v>8.2304526748970075E-4</c:v>
                </c:pt>
                <c:pt idx="8">
                  <c:v>2.7434842249659158E-4</c:v>
                </c:pt>
                <c:pt idx="9" formatCode="#,##0.00000">
                  <c:v>9.1449474165505862E-5</c:v>
                </c:pt>
                <c:pt idx="10" formatCode="#,##0.00000">
                  <c:v>3.0483158055168619E-5</c:v>
                </c:pt>
                <c:pt idx="11" formatCode="#,##0.00000">
                  <c:v>1.5241579027547303E-5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F-4EB1-B84F-D33CD10906C2}"/>
            </c:ext>
          </c:extLst>
        </c:ser>
        <c:ser>
          <c:idx val="1"/>
          <c:order val="1"/>
          <c:tx>
            <c:v>DD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examples!$AG$21:$AG$32</c:f>
              <c:numCache>
                <c:formatCode>0.000</c:formatCode>
                <c:ptCount val="12"/>
                <c:pt idx="0">
                  <c:v>0.25000000000000011</c:v>
                </c:pt>
                <c:pt idx="1">
                  <c:v>0.24999999999999989</c:v>
                </c:pt>
                <c:pt idx="2">
                  <c:v>0.33333333333333337</c:v>
                </c:pt>
                <c:pt idx="3">
                  <c:v>0.11111111111111108</c:v>
                </c:pt>
                <c:pt idx="4">
                  <c:v>3.7037037037037077E-2</c:v>
                </c:pt>
                <c:pt idx="5">
                  <c:v>1.2345679012345696E-2</c:v>
                </c:pt>
                <c:pt idx="6">
                  <c:v>4.1152263374485045E-3</c:v>
                </c:pt>
                <c:pt idx="7">
                  <c:v>1.3717421124827729E-3</c:v>
                </c:pt>
                <c:pt idx="8">
                  <c:v>4.5724737082771427E-4</c:v>
                </c:pt>
                <c:pt idx="9">
                  <c:v>1.5241579027584307E-4</c:v>
                </c:pt>
                <c:pt idx="10">
                  <c:v>3.810394756905329E-5</c:v>
                </c:pt>
                <c:pt idx="11">
                  <c:v>3.8103947568868257E-5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F-4EB1-B84F-D33CD109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93134816"/>
        <c:axId val="693134336"/>
      </c:barChart>
      <c:catAx>
        <c:axId val="693134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134336"/>
        <c:crosses val="autoZero"/>
        <c:auto val="1"/>
        <c:lblAlgn val="ctr"/>
        <c:lblOffset val="100"/>
        <c:noMultiLvlLbl val="0"/>
      </c:catAx>
      <c:valAx>
        <c:axId val="693134336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13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DD4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examples!$AC$2</c:f>
              <c:strCache>
                <c:ptCount val="1"/>
                <c:pt idx="0">
                  <c:v>DD4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examples!$AC$3:$AC$14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C-4B38-B58C-C25FE7246DBF}"/>
            </c:ext>
          </c:extLst>
        </c:ser>
        <c:ser>
          <c:idx val="1"/>
          <c:order val="1"/>
          <c:tx>
            <c:v>CSA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examples!$AG$3:$AG$14</c:f>
              <c:numCache>
                <c:formatCode>0.000</c:formatCode>
                <c:ptCount val="12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8.3333333333333329E-2</c:v>
                </c:pt>
                <c:pt idx="8">
                  <c:v>8.3333333333333329E-2</c:v>
                </c:pt>
                <c:pt idx="9">
                  <c:v>8.3333333333333329E-2</c:v>
                </c:pt>
                <c:pt idx="10">
                  <c:v>8.3333333333333329E-2</c:v>
                </c:pt>
                <c:pt idx="1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C-4B38-B58C-C25FE7246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204687"/>
        <c:axId val="222205167"/>
      </c:barChart>
      <c:catAx>
        <c:axId val="2222046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205167"/>
        <c:crosses val="autoZero"/>
        <c:auto val="1"/>
        <c:lblAlgn val="ctr"/>
        <c:lblOffset val="100"/>
        <c:noMultiLvlLbl val="0"/>
      </c:catAx>
      <c:valAx>
        <c:axId val="2222051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20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CSA1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examples!$AK$20</c:f>
              <c:strCache>
                <c:ptCount val="1"/>
                <c:pt idx="0">
                  <c:v>CSA1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examples!$AK$21:$AK$32</c:f>
              <c:numCache>
                <c:formatCode>General</c:formatCode>
                <c:ptCount val="12"/>
                <c:pt idx="0">
                  <c:v>0.5</c:v>
                </c:pt>
                <c:pt idx="1">
                  <c:v>0.25</c:v>
                </c:pt>
                <c:pt idx="2">
                  <c:v>0.16666666666666666</c:v>
                </c:pt>
                <c:pt idx="3">
                  <c:v>5.555555555555558E-2</c:v>
                </c:pt>
                <c:pt idx="4">
                  <c:v>1.8518518518518528E-2</c:v>
                </c:pt>
                <c:pt idx="5">
                  <c:v>6.1728395061728669E-3</c:v>
                </c:pt>
                <c:pt idx="6">
                  <c:v>2.0576131687242891E-3</c:v>
                </c:pt>
                <c:pt idx="7">
                  <c:v>6.8587105624140499E-4</c:v>
                </c:pt>
                <c:pt idx="8">
                  <c:v>2.2862368541380165E-4</c:v>
                </c:pt>
                <c:pt idx="9">
                  <c:v>7.6207895137958559E-5</c:v>
                </c:pt>
                <c:pt idx="10">
                  <c:v>2.5402631712652852E-5</c:v>
                </c:pt>
                <c:pt idx="11" formatCode="0.0000">
                  <c:v>1.2701315856289419E-5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19A-B776-37F6919684EB}"/>
            </c:ext>
          </c:extLst>
        </c:ser>
        <c:ser>
          <c:idx val="1"/>
          <c:order val="1"/>
          <c:tx>
            <c:v>DD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examples!$AO$21:$AO$32</c:f>
              <c:numCache>
                <c:formatCode>0.000</c:formatCode>
                <c:ptCount val="12"/>
                <c:pt idx="0">
                  <c:v>0.5</c:v>
                </c:pt>
                <c:pt idx="1">
                  <c:v>0.16666666666666669</c:v>
                </c:pt>
                <c:pt idx="2">
                  <c:v>0.22222222222222215</c:v>
                </c:pt>
                <c:pt idx="3">
                  <c:v>7.4074074074074098E-2</c:v>
                </c:pt>
                <c:pt idx="4">
                  <c:v>2.4691358024691322E-2</c:v>
                </c:pt>
                <c:pt idx="5">
                  <c:v>8.2304526748971547E-3</c:v>
                </c:pt>
                <c:pt idx="6">
                  <c:v>2.7434842249657683E-3</c:v>
                </c:pt>
                <c:pt idx="7">
                  <c:v>9.1449474165520672E-4</c:v>
                </c:pt>
                <c:pt idx="8">
                  <c:v>3.0483158055168619E-4</c:v>
                </c:pt>
                <c:pt idx="9">
                  <c:v>1.0161052685061142E-4</c:v>
                </c:pt>
                <c:pt idx="10">
                  <c:v>2.5402631712726869E-5</c:v>
                </c:pt>
                <c:pt idx="11">
                  <c:v>2.5402631712578835E-5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19A-B776-37F69196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99250304"/>
        <c:axId val="699248864"/>
      </c:barChart>
      <c:catAx>
        <c:axId val="699250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248864"/>
        <c:crosses val="autoZero"/>
        <c:auto val="1"/>
        <c:lblAlgn val="ctr"/>
        <c:lblOffset val="100"/>
        <c:noMultiLvlLbl val="0"/>
      </c:catAx>
      <c:valAx>
        <c:axId val="699248864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25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01BD68-CA79-4166-92FA-BAC7751D0F24}">
  <sheetPr/>
  <sheetViews>
    <sheetView tabSelected="1" zoomScale="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490195-20DB-42B2-9934-FA0F3B6D3B01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2E5532C-0339-4D48-BD26-E1944191D63E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2942E2-BA4D-4E12-BCA9-9CCE65F30F5E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602FA8-9E6D-4FCD-9409-61393F95F735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D06557-0552-4005-8825-AB75357C9C9F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50222D-6A90-41F1-B68C-FD14999B1EE1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604F74-8D37-467C-96B1-09461B1FE624}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5429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B7E22A-351E-2CD8-CECF-C4BD079334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0.42773</cdr:x>
      <cdr:y>0.14649</cdr:y>
    </cdr:from>
    <cdr:to>
      <cdr:x>0.74316</cdr:x>
      <cdr:y>0.34679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9D6DA5F-684C-CD18-7CCD-8A819760A2F5}"/>
            </a:ext>
          </a:extLst>
        </cdr:cNvPr>
        <cdr:cNvSpPr txBox="1"/>
      </cdr:nvSpPr>
      <cdr:spPr>
        <a:xfrm xmlns:a="http://schemas.openxmlformats.org/drawingml/2006/main">
          <a:off x="3973286" y="889000"/>
          <a:ext cx="2930071" cy="12155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Mean age 		1.52</a:t>
          </a:r>
        </a:p>
        <a:p xmlns:a="http://schemas.openxmlformats.org/drawingml/2006/main">
          <a:endParaRPr lang="en-GB" sz="1600" b="1"/>
        </a:p>
        <a:p xmlns:a="http://schemas.openxmlformats.org/drawingml/2006/main">
          <a:r>
            <a:rPr lang="en-GB" sz="1600" b="1"/>
            <a:t>Mean DD 		1.43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2F799A-B914-DCE4-62A0-C69210AE6D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0.38867</cdr:x>
      <cdr:y>0.12855</cdr:y>
    </cdr:from>
    <cdr:to>
      <cdr:x>0.67188</cdr:x>
      <cdr:y>0.37967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062C7F9-2817-F0D6-5354-DABB2EA9F1EB}"/>
            </a:ext>
          </a:extLst>
        </cdr:cNvPr>
        <cdr:cNvSpPr txBox="1"/>
      </cdr:nvSpPr>
      <cdr:spPr>
        <a:xfrm xmlns:a="http://schemas.openxmlformats.org/drawingml/2006/main">
          <a:off x="3610429" y="780143"/>
          <a:ext cx="2630714" cy="152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/>
            <a:t>Mean age 		2.05</a:t>
          </a:r>
        </a:p>
        <a:p xmlns:a="http://schemas.openxmlformats.org/drawingml/2006/main">
          <a:endParaRPr lang="en-GB" sz="1600"/>
        </a:p>
        <a:p xmlns:a="http://schemas.openxmlformats.org/drawingml/2006/main">
          <a:r>
            <a:rPr lang="en-GB" sz="1600"/>
            <a:t>Mean DD 		2.50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30DA2F-B305-A852-CEB2-12648FD9A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0.13379</cdr:x>
      <cdr:y>0.1136</cdr:y>
    </cdr:from>
    <cdr:to>
      <cdr:x>0.44238</cdr:x>
      <cdr:y>0.32138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2F83ABF-04BC-1665-5261-CA79AFE77273}"/>
            </a:ext>
          </a:extLst>
        </cdr:cNvPr>
        <cdr:cNvSpPr txBox="1"/>
      </cdr:nvSpPr>
      <cdr:spPr>
        <a:xfrm xmlns:a="http://schemas.openxmlformats.org/drawingml/2006/main">
          <a:off x="1242786" y="689430"/>
          <a:ext cx="2866571" cy="12609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Mean</a:t>
          </a:r>
          <a:r>
            <a:rPr lang="en-GB" sz="1600" b="1" baseline="0"/>
            <a:t> age 		6.5</a:t>
          </a:r>
        </a:p>
        <a:p xmlns:a="http://schemas.openxmlformats.org/drawingml/2006/main">
          <a:endParaRPr lang="en-GB" sz="1600" b="1" baseline="0"/>
        </a:p>
        <a:p xmlns:a="http://schemas.openxmlformats.org/drawingml/2006/main">
          <a:r>
            <a:rPr lang="en-GB" sz="1600" b="1" baseline="0"/>
            <a:t>Mean DD 		12</a:t>
          </a:r>
          <a:endParaRPr lang="en-GB" sz="16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2EA682-BE54-704B-6674-EAABD6A3D9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0.42969</cdr:x>
      <cdr:y>0.23019</cdr:y>
    </cdr:from>
    <cdr:to>
      <cdr:x>0.62402</cdr:x>
      <cdr:y>0.38864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0B2FF13-CC3A-081C-A577-1E72260CF152}"/>
            </a:ext>
          </a:extLst>
        </cdr:cNvPr>
        <cdr:cNvSpPr txBox="1"/>
      </cdr:nvSpPr>
      <cdr:spPr>
        <a:xfrm xmlns:a="http://schemas.openxmlformats.org/drawingml/2006/main">
          <a:off x="3991429" y="1397000"/>
          <a:ext cx="1805214" cy="9615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Mean age 	1.87</a:t>
          </a:r>
        </a:p>
        <a:p xmlns:a="http://schemas.openxmlformats.org/drawingml/2006/main">
          <a:endParaRPr lang="en-GB" sz="1600" b="1"/>
        </a:p>
        <a:p xmlns:a="http://schemas.openxmlformats.org/drawingml/2006/main">
          <a:r>
            <a:rPr lang="en-GB" sz="1600" b="1"/>
            <a:t>Mean DD 	2.00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0.46484</cdr:x>
      <cdr:y>0.1704</cdr:y>
    </cdr:from>
    <cdr:to>
      <cdr:x>0.65527</cdr:x>
      <cdr:y>0.40508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AF9B4D-51FC-CFDB-7072-735ECFC9F04D}"/>
            </a:ext>
          </a:extLst>
        </cdr:cNvPr>
        <cdr:cNvSpPr txBox="1"/>
      </cdr:nvSpPr>
      <cdr:spPr>
        <a:xfrm xmlns:a="http://schemas.openxmlformats.org/drawingml/2006/main">
          <a:off x="4318000" y="1034143"/>
          <a:ext cx="1768929" cy="14242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/>
            <a:t>Mean</a:t>
          </a:r>
          <a:r>
            <a:rPr lang="en-GB" sz="1600" baseline="0"/>
            <a:t> age 	1.7</a:t>
          </a:r>
        </a:p>
        <a:p xmlns:a="http://schemas.openxmlformats.org/drawingml/2006/main">
          <a:endParaRPr lang="en-GB" sz="1600" baseline="0"/>
        </a:p>
        <a:p xmlns:a="http://schemas.openxmlformats.org/drawingml/2006/main">
          <a:r>
            <a:rPr lang="en-GB" sz="1600" baseline="0"/>
            <a:t>Mean DD  	1.67</a:t>
          </a:r>
          <a:endParaRPr lang="en-GB" sz="16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30BCB4-33BF-BC12-89F8-EBB8BAD096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0.31641</cdr:x>
      <cdr:y>0.11809</cdr:y>
    </cdr:from>
    <cdr:to>
      <cdr:x>0.6709</cdr:x>
      <cdr:y>0.34081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B546256-6951-F132-BB4A-8616E45AE11F}"/>
            </a:ext>
          </a:extLst>
        </cdr:cNvPr>
        <cdr:cNvSpPr txBox="1"/>
      </cdr:nvSpPr>
      <cdr:spPr>
        <a:xfrm xmlns:a="http://schemas.openxmlformats.org/drawingml/2006/main">
          <a:off x="2939143" y="716643"/>
          <a:ext cx="3292928" cy="13516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Mean</a:t>
          </a:r>
          <a:r>
            <a:rPr lang="en-GB" sz="1600" b="1" baseline="0"/>
            <a:t> Age 		2.33</a:t>
          </a:r>
        </a:p>
        <a:p xmlns:a="http://schemas.openxmlformats.org/drawingml/2006/main">
          <a:endParaRPr lang="en-GB" sz="1600" baseline="0"/>
        </a:p>
        <a:p xmlns:a="http://schemas.openxmlformats.org/drawingml/2006/main">
          <a:r>
            <a:rPr lang="en-GB" sz="1600" b="1" baseline="0"/>
            <a:t>Mean DD 		2.12</a:t>
          </a:r>
          <a:endParaRPr lang="en-GB" sz="16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B025BD-0E76-CDF9-342A-FBB148CC6F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0.48633</cdr:x>
      <cdr:y>0.13453</cdr:y>
    </cdr:from>
    <cdr:to>
      <cdr:x>0.74609</cdr:x>
      <cdr:y>0.33483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F80B775-FF43-1E56-DE9D-17EF6064E2AF}"/>
            </a:ext>
          </a:extLst>
        </cdr:cNvPr>
        <cdr:cNvSpPr txBox="1"/>
      </cdr:nvSpPr>
      <cdr:spPr>
        <a:xfrm xmlns:a="http://schemas.openxmlformats.org/drawingml/2006/main">
          <a:off x="4517571" y="816429"/>
          <a:ext cx="2413000" cy="12155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Mean</a:t>
          </a:r>
          <a:r>
            <a:rPr lang="en-GB" sz="1600" b="1" baseline="0"/>
            <a:t> Age  	4.67</a:t>
          </a:r>
        </a:p>
        <a:p xmlns:a="http://schemas.openxmlformats.org/drawingml/2006/main">
          <a:endParaRPr lang="en-GB" sz="1600" b="1" baseline="0"/>
        </a:p>
        <a:p xmlns:a="http://schemas.openxmlformats.org/drawingml/2006/main">
          <a:r>
            <a:rPr lang="en-GB" sz="1600" b="1" baseline="0"/>
            <a:t>Mean DD 		6.5</a:t>
          </a:r>
          <a:endParaRPr lang="en-GB" sz="16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99E10A-58A6-FF27-514F-8C1DD3B8FD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0.34766</cdr:x>
      <cdr:y>0.17937</cdr:y>
    </cdr:from>
    <cdr:to>
      <cdr:x>0.64844</cdr:x>
      <cdr:y>0.39013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B0B4F6A-9738-83A1-0E13-426CE7EB3506}"/>
            </a:ext>
          </a:extLst>
        </cdr:cNvPr>
        <cdr:cNvSpPr txBox="1"/>
      </cdr:nvSpPr>
      <cdr:spPr>
        <a:xfrm xmlns:a="http://schemas.openxmlformats.org/drawingml/2006/main">
          <a:off x="3229429" y="1088571"/>
          <a:ext cx="2794000" cy="127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Mean Age  	6.0</a:t>
          </a:r>
        </a:p>
        <a:p xmlns:a="http://schemas.openxmlformats.org/drawingml/2006/main">
          <a:endParaRPr lang="en-GB" sz="1600" b="1"/>
        </a:p>
        <a:p xmlns:a="http://schemas.openxmlformats.org/drawingml/2006/main">
          <a:r>
            <a:rPr lang="en-GB" sz="1600" b="1"/>
            <a:t>Mean DD  		6.5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687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61190F-2C97-C4FE-83F4-AA868DE8DE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A3D9-F813-4242-8B21-DA12F0C035FF}">
  <dimension ref="A1:R35"/>
  <sheetViews>
    <sheetView workbookViewId="0">
      <selection activeCell="C1" sqref="C1:R35"/>
    </sheetView>
  </sheetViews>
  <sheetFormatPr defaultRowHeight="14.4" x14ac:dyDescent="0.3"/>
  <cols>
    <col min="1" max="1" width="23.5546875" customWidth="1"/>
  </cols>
  <sheetData>
    <row r="1" spans="1:18" x14ac:dyDescent="0.3">
      <c r="D1" t="s">
        <v>7</v>
      </c>
      <c r="F1" t="s">
        <v>1</v>
      </c>
      <c r="H1" t="s">
        <v>8</v>
      </c>
      <c r="K1" t="s">
        <v>11</v>
      </c>
    </row>
    <row r="2" spans="1:18" x14ac:dyDescent="0.3">
      <c r="A2" t="s">
        <v>9</v>
      </c>
      <c r="D2" t="s">
        <v>0</v>
      </c>
      <c r="F2">
        <v>1</v>
      </c>
      <c r="H2" t="s">
        <v>2</v>
      </c>
      <c r="K2" s="6" t="s">
        <v>16</v>
      </c>
      <c r="L2" s="6"/>
      <c r="M2" s="6" t="s">
        <v>20</v>
      </c>
      <c r="N2" s="6"/>
      <c r="O2" s="6" t="s">
        <v>21</v>
      </c>
      <c r="P2" s="6"/>
      <c r="Q2" s="6" t="s">
        <v>22</v>
      </c>
    </row>
    <row r="3" spans="1:18" x14ac:dyDescent="0.3">
      <c r="C3">
        <v>1</v>
      </c>
      <c r="D3">
        <f>EXP(-0.7*$C3)</f>
        <v>0.49658530379140953</v>
      </c>
      <c r="F3" s="1">
        <f>F2-D3</f>
        <v>0.50341469620859047</v>
      </c>
      <c r="H3" s="1">
        <f>F2/F$16</f>
        <v>0.47128937125970882</v>
      </c>
      <c r="K3" s="6">
        <f>EXP(-0.7*$C3)</f>
        <v>0.49658530379140953</v>
      </c>
      <c r="L3" s="6"/>
      <c r="M3" s="7">
        <f>1/12</f>
        <v>8.3333333333333329E-2</v>
      </c>
      <c r="N3" s="6"/>
      <c r="O3" s="6">
        <v>0.5</v>
      </c>
      <c r="P3" s="6"/>
      <c r="Q3" s="6">
        <v>0</v>
      </c>
    </row>
    <row r="4" spans="1:18" x14ac:dyDescent="0.3">
      <c r="A4" t="s">
        <v>14</v>
      </c>
      <c r="C4">
        <f>1+C3</f>
        <v>2</v>
      </c>
      <c r="D4">
        <f t="shared" ref="D4:D13" si="0">EXP(-0.7*$C4)</f>
        <v>0.24659696394160649</v>
      </c>
      <c r="F4" s="1">
        <f t="shared" ref="F4:F13" si="1">F3-D4</f>
        <v>0.25681773226698401</v>
      </c>
      <c r="H4" s="1">
        <f t="shared" ref="H4:H14" si="2">F3/F$16</f>
        <v>0.23725399565904393</v>
      </c>
      <c r="K4" s="6">
        <f t="shared" ref="K4:K13" si="3">EXP(-0.7*$C4)</f>
        <v>0.24659696394160649</v>
      </c>
      <c r="L4" s="6"/>
      <c r="M4" s="7">
        <f t="shared" ref="M4:M13" si="4">1/12</f>
        <v>8.3333333333333329E-2</v>
      </c>
      <c r="N4" s="6"/>
      <c r="O4" s="6">
        <v>0</v>
      </c>
      <c r="P4" s="6"/>
      <c r="Q4" s="6">
        <v>0</v>
      </c>
    </row>
    <row r="5" spans="1:18" x14ac:dyDescent="0.3">
      <c r="C5">
        <f t="shared" ref="C5:C14" si="5">1+C4</f>
        <v>3</v>
      </c>
      <c r="D5">
        <f t="shared" si="0"/>
        <v>0.12245642825298195</v>
      </c>
      <c r="F5" s="1">
        <f t="shared" si="1"/>
        <v>0.13436130401400206</v>
      </c>
      <c r="H5" s="1">
        <f t="shared" si="2"/>
        <v>0.12103546756845113</v>
      </c>
      <c r="K5" s="6">
        <f t="shared" si="3"/>
        <v>0.12245642825298195</v>
      </c>
      <c r="L5" s="6"/>
      <c r="M5" s="7">
        <f t="shared" si="4"/>
        <v>8.3333333333333329E-2</v>
      </c>
      <c r="N5" s="6"/>
      <c r="O5" s="6">
        <v>0</v>
      </c>
      <c r="P5" s="6"/>
      <c r="Q5" s="6">
        <v>0</v>
      </c>
    </row>
    <row r="6" spans="1:18" x14ac:dyDescent="0.3">
      <c r="C6">
        <f t="shared" si="5"/>
        <v>4</v>
      </c>
      <c r="D6">
        <f t="shared" si="0"/>
        <v>6.0810062625217973E-2</v>
      </c>
      <c r="F6" s="1">
        <f t="shared" si="1"/>
        <v>7.3551241388784092E-2</v>
      </c>
      <c r="H6" s="1">
        <f t="shared" si="2"/>
        <v>6.3323054490393618E-2</v>
      </c>
      <c r="K6" s="6">
        <f t="shared" si="3"/>
        <v>6.0810062625217973E-2</v>
      </c>
      <c r="L6" s="6"/>
      <c r="M6" s="7">
        <f t="shared" si="4"/>
        <v>8.3333333333333329E-2</v>
      </c>
      <c r="N6" s="6"/>
      <c r="O6" s="6">
        <v>0</v>
      </c>
      <c r="P6" s="6"/>
      <c r="Q6" s="6">
        <v>0</v>
      </c>
    </row>
    <row r="7" spans="1:18" x14ac:dyDescent="0.3">
      <c r="C7">
        <f t="shared" si="5"/>
        <v>5</v>
      </c>
      <c r="D7">
        <f t="shared" si="0"/>
        <v>3.0197383422318501E-2</v>
      </c>
      <c r="F7" s="1">
        <f t="shared" si="1"/>
        <v>4.3353857966465591E-2</v>
      </c>
      <c r="H7" s="1">
        <f t="shared" si="2"/>
        <v>3.4663918309491122E-2</v>
      </c>
      <c r="K7" s="6">
        <f t="shared" si="3"/>
        <v>3.0197383422318501E-2</v>
      </c>
      <c r="L7" s="6"/>
      <c r="M7" s="7">
        <f t="shared" si="4"/>
        <v>8.3333333333333329E-2</v>
      </c>
      <c r="N7" s="6"/>
      <c r="O7" s="6">
        <v>0</v>
      </c>
      <c r="P7" s="6"/>
      <c r="Q7" s="6">
        <v>0</v>
      </c>
    </row>
    <row r="8" spans="1:18" x14ac:dyDescent="0.3">
      <c r="C8">
        <f t="shared" si="5"/>
        <v>6</v>
      </c>
      <c r="D8">
        <f t="shared" si="0"/>
        <v>1.4995576820477717E-2</v>
      </c>
      <c r="F8" s="1">
        <f t="shared" si="1"/>
        <v>2.8358281145987874E-2</v>
      </c>
      <c r="H8" s="1">
        <f t="shared" si="2"/>
        <v>2.0432212462698284E-2</v>
      </c>
      <c r="K8" s="6">
        <f t="shared" si="3"/>
        <v>1.4995576820477717E-2</v>
      </c>
      <c r="L8" s="6"/>
      <c r="M8" s="7">
        <f t="shared" si="4"/>
        <v>8.3333333333333329E-2</v>
      </c>
      <c r="N8" s="6"/>
      <c r="O8" s="6">
        <v>0</v>
      </c>
      <c r="P8" s="6"/>
      <c r="Q8" s="6">
        <v>0</v>
      </c>
    </row>
    <row r="9" spans="1:18" x14ac:dyDescent="0.3">
      <c r="C9">
        <f t="shared" si="5"/>
        <v>7</v>
      </c>
      <c r="D9">
        <f t="shared" si="0"/>
        <v>7.4465830709243442E-3</v>
      </c>
      <c r="F9" s="1">
        <f t="shared" si="1"/>
        <v>2.0911698075063531E-2</v>
      </c>
      <c r="H9" s="1">
        <f t="shared" si="2"/>
        <v>1.336495649129868E-2</v>
      </c>
      <c r="K9" s="6">
        <f t="shared" si="3"/>
        <v>7.4465830709243442E-3</v>
      </c>
      <c r="L9" s="6"/>
      <c r="M9" s="7">
        <f t="shared" si="4"/>
        <v>8.3333333333333329E-2</v>
      </c>
      <c r="N9" s="6"/>
      <c r="O9" s="6">
        <v>0</v>
      </c>
      <c r="P9" s="6"/>
      <c r="Q9" s="6">
        <v>0</v>
      </c>
    </row>
    <row r="10" spans="1:18" x14ac:dyDescent="0.3">
      <c r="C10">
        <f t="shared" si="5"/>
        <v>8</v>
      </c>
      <c r="D10">
        <f t="shared" si="0"/>
        <v>3.697863716482932E-3</v>
      </c>
      <c r="F10" s="1">
        <f t="shared" si="1"/>
        <v>1.72138343585806E-2</v>
      </c>
      <c r="H10" s="1">
        <f t="shared" si="2"/>
        <v>9.8554610377695542E-3</v>
      </c>
      <c r="K10" s="6">
        <f t="shared" si="3"/>
        <v>3.697863716482932E-3</v>
      </c>
      <c r="L10" s="6"/>
      <c r="M10" s="7">
        <f t="shared" si="4"/>
        <v>8.3333333333333329E-2</v>
      </c>
      <c r="N10" s="6"/>
      <c r="O10" s="6">
        <v>0</v>
      </c>
      <c r="P10" s="6"/>
      <c r="Q10" s="6">
        <v>0</v>
      </c>
    </row>
    <row r="11" spans="1:18" x14ac:dyDescent="0.3">
      <c r="C11">
        <f t="shared" si="5"/>
        <v>9</v>
      </c>
      <c r="D11">
        <f t="shared" si="0"/>
        <v>1.8363047770289071E-3</v>
      </c>
      <c r="F11" s="1">
        <f t="shared" si="1"/>
        <v>1.5377529581551693E-2</v>
      </c>
      <c r="H11" s="1">
        <f t="shared" si="2"/>
        <v>8.1126971718242236E-3</v>
      </c>
      <c r="K11" s="6">
        <f t="shared" si="3"/>
        <v>1.8363047770289071E-3</v>
      </c>
      <c r="L11" s="6"/>
      <c r="M11" s="7">
        <f t="shared" si="4"/>
        <v>8.3333333333333329E-2</v>
      </c>
      <c r="N11" s="6"/>
      <c r="O11" s="6">
        <v>0</v>
      </c>
      <c r="P11" s="6"/>
      <c r="Q11" s="6">
        <v>0</v>
      </c>
    </row>
    <row r="12" spans="1:18" x14ac:dyDescent="0.3">
      <c r="C12">
        <f t="shared" si="5"/>
        <v>10</v>
      </c>
      <c r="D12">
        <f t="shared" si="0"/>
        <v>9.1188196555451624E-4</v>
      </c>
      <c r="F12" s="1">
        <f t="shared" si="1"/>
        <v>1.4465647615997177E-2</v>
      </c>
      <c r="H12" s="1">
        <f t="shared" si="2"/>
        <v>7.24726624801707E-3</v>
      </c>
      <c r="K12" s="6">
        <f t="shared" si="3"/>
        <v>9.1188196555451624E-4</v>
      </c>
      <c r="L12" s="6"/>
      <c r="M12" s="7">
        <f t="shared" si="4"/>
        <v>8.3333333333333329E-2</v>
      </c>
      <c r="N12" s="6"/>
      <c r="O12" s="6">
        <v>0</v>
      </c>
      <c r="P12" s="6"/>
      <c r="Q12" s="6">
        <v>0</v>
      </c>
    </row>
    <row r="13" spans="1:18" x14ac:dyDescent="0.3">
      <c r="C13">
        <f t="shared" si="5"/>
        <v>11</v>
      </c>
      <c r="D13">
        <f t="shared" si="0"/>
        <v>4.5282718288679739E-4</v>
      </c>
      <c r="F13" s="1">
        <f t="shared" si="1"/>
        <v>1.401282043311038E-2</v>
      </c>
      <c r="H13" s="1">
        <f t="shared" si="2"/>
        <v>6.8175059698078145E-3</v>
      </c>
      <c r="K13" s="6">
        <f t="shared" si="3"/>
        <v>4.5282718288679739E-4</v>
      </c>
      <c r="L13" s="6"/>
      <c r="M13" s="7">
        <f t="shared" si="4"/>
        <v>8.3333333333333329E-2</v>
      </c>
      <c r="N13" s="6"/>
      <c r="O13" s="6">
        <v>0</v>
      </c>
      <c r="P13" s="6"/>
      <c r="Q13" s="6">
        <v>0</v>
      </c>
    </row>
    <row r="14" spans="1:18" x14ac:dyDescent="0.3">
      <c r="C14">
        <f t="shared" si="5"/>
        <v>12</v>
      </c>
      <c r="D14" s="1">
        <f>1-SUM(D3:D13)</f>
        <v>1.4012820433110473E-2</v>
      </c>
      <c r="F14" s="4">
        <f>F13-D14</f>
        <v>-9.3675067702747583E-17</v>
      </c>
      <c r="H14" s="1">
        <f t="shared" si="2"/>
        <v>6.604093331495791E-3</v>
      </c>
      <c r="K14" s="7">
        <f>1-SUM(K3:K13)</f>
        <v>1.4012820433110473E-2</v>
      </c>
      <c r="L14" s="6"/>
      <c r="M14" s="7">
        <f>1-SUM(M3:M13)</f>
        <v>8.3333333333333259E-2</v>
      </c>
      <c r="N14" s="6"/>
      <c r="O14" s="7">
        <f>1-SUM(O3:O13)</f>
        <v>0.5</v>
      </c>
      <c r="P14" s="6"/>
      <c r="Q14" s="7">
        <f>1-SUM(Q3:Q13)</f>
        <v>1</v>
      </c>
    </row>
    <row r="16" spans="1:18" x14ac:dyDescent="0.3">
      <c r="D16">
        <f>SUM(D3:D14)</f>
        <v>1</v>
      </c>
      <c r="E16" s="2">
        <f>SUMPRODUCT($C3:$C14,D3:D14)</f>
        <v>2.1218386430551188</v>
      </c>
      <c r="F16" s="2">
        <f>SUM(F2:F13)</f>
        <v>2.1218386430551175</v>
      </c>
      <c r="H16">
        <f>SUM(H3:H14)</f>
        <v>1</v>
      </c>
      <c r="I16" s="2">
        <f>SUMPRODUCT(H3:H14,C3:C14)</f>
        <v>2.3302358559820413</v>
      </c>
      <c r="K16">
        <f>SUM(K3:K14)</f>
        <v>1</v>
      </c>
      <c r="L16" s="2">
        <f>SUMPRODUCT($C3:$C14,K3:K14)</f>
        <v>2.1218386430551188</v>
      </c>
      <c r="M16">
        <f>SUM(M3:M14)</f>
        <v>1</v>
      </c>
      <c r="N16">
        <f>SUMPRODUCT($C3:$C14,M3:M14)</f>
        <v>6.4999999999999991</v>
      </c>
      <c r="O16">
        <f>SUM(O3:O14)</f>
        <v>1</v>
      </c>
      <c r="P16">
        <f>SUMPRODUCT($C3:$C14,O3:O14)</f>
        <v>6.5</v>
      </c>
      <c r="Q16">
        <f>SUM(Q3:Q14)</f>
        <v>1</v>
      </c>
      <c r="R16">
        <f>SUMPRODUCT($C3:$C14,Q3:Q14)</f>
        <v>12</v>
      </c>
    </row>
    <row r="17" spans="1:18" x14ac:dyDescent="0.3">
      <c r="E17" t="s">
        <v>6</v>
      </c>
      <c r="I17" t="s">
        <v>3</v>
      </c>
      <c r="L17" t="s">
        <v>6</v>
      </c>
      <c r="N17" t="s">
        <v>6</v>
      </c>
      <c r="P17" t="s">
        <v>6</v>
      </c>
      <c r="R17" t="s">
        <v>6</v>
      </c>
    </row>
    <row r="19" spans="1:18" x14ac:dyDescent="0.3">
      <c r="F19" t="s">
        <v>1</v>
      </c>
    </row>
    <row r="20" spans="1:18" x14ac:dyDescent="0.3">
      <c r="A20" t="s">
        <v>10</v>
      </c>
      <c r="D20" t="s">
        <v>2</v>
      </c>
      <c r="F20">
        <v>1</v>
      </c>
      <c r="H20" t="s">
        <v>0</v>
      </c>
      <c r="K20" t="s">
        <v>19</v>
      </c>
      <c r="M20" t="s">
        <v>18</v>
      </c>
      <c r="O20" t="s">
        <v>17</v>
      </c>
      <c r="Q20" t="s">
        <v>23</v>
      </c>
    </row>
    <row r="21" spans="1:18" x14ac:dyDescent="0.3">
      <c r="C21">
        <v>1</v>
      </c>
      <c r="D21">
        <v>0.6</v>
      </c>
      <c r="F21" s="4">
        <f>F20*D22/D21</f>
        <v>0.33333333333333337</v>
      </c>
      <c r="H21" s="1">
        <f>F20-F21</f>
        <v>0.66666666666666663</v>
      </c>
      <c r="K21">
        <f>1/2</f>
        <v>0.5</v>
      </c>
      <c r="M21">
        <v>0.4</v>
      </c>
      <c r="O21">
        <v>0.6</v>
      </c>
      <c r="Q21">
        <v>0.7</v>
      </c>
    </row>
    <row r="22" spans="1:18" x14ac:dyDescent="0.3">
      <c r="A22" t="s">
        <v>13</v>
      </c>
      <c r="C22">
        <f>1+C21</f>
        <v>2</v>
      </c>
      <c r="D22">
        <f>(1-D21)/2</f>
        <v>0.2</v>
      </c>
      <c r="F22" s="4">
        <f t="shared" ref="F22:F31" si="6">F21*D23/D22</f>
        <v>0.22222222222222218</v>
      </c>
      <c r="H22" s="1">
        <f t="shared" ref="H22:H32" si="7">F21-F22</f>
        <v>0.11111111111111119</v>
      </c>
      <c r="K22">
        <f>(1-K21)/2</f>
        <v>0.25</v>
      </c>
      <c r="M22">
        <f>(1-M21)/2</f>
        <v>0.3</v>
      </c>
      <c r="O22">
        <f>(1-O21)/2</f>
        <v>0.2</v>
      </c>
      <c r="Q22">
        <f>(1-Q21)/2</f>
        <v>0.15000000000000002</v>
      </c>
    </row>
    <row r="23" spans="1:18" x14ac:dyDescent="0.3">
      <c r="C23">
        <f t="shared" ref="C23:C32" si="8">1+C22</f>
        <v>3</v>
      </c>
      <c r="D23">
        <f>(1-SUM(D$21:D22))/1.5</f>
        <v>0.1333333333333333</v>
      </c>
      <c r="F23" s="4">
        <f t="shared" si="6"/>
        <v>7.4074074074074056E-2</v>
      </c>
      <c r="H23" s="1">
        <f t="shared" si="7"/>
        <v>0.14814814814814814</v>
      </c>
      <c r="K23">
        <f>(1-SUM(K$21:K22))/1.5</f>
        <v>0.16666666666666666</v>
      </c>
      <c r="M23">
        <f>(1-SUM(M$21:M22))/1.5</f>
        <v>0.20000000000000004</v>
      </c>
      <c r="O23">
        <f>(1-SUM(O$21:O22))/1.5</f>
        <v>0.1333333333333333</v>
      </c>
      <c r="Q23">
        <f>(1-SUM(Q$21:Q22))/1.5</f>
        <v>0.10000000000000002</v>
      </c>
    </row>
    <row r="24" spans="1:18" x14ac:dyDescent="0.3">
      <c r="A24" t="s">
        <v>15</v>
      </c>
      <c r="C24">
        <f t="shared" si="8"/>
        <v>4</v>
      </c>
      <c r="D24">
        <f>(1-SUM(D$21:D23))/1.5</f>
        <v>4.4444444444444432E-2</v>
      </c>
      <c r="F24" s="4">
        <f t="shared" si="6"/>
        <v>2.4691358024691395E-2</v>
      </c>
      <c r="H24" s="1">
        <f t="shared" si="7"/>
        <v>4.9382716049382658E-2</v>
      </c>
      <c r="K24">
        <f>(1-SUM(K$21:K23))/1.5</f>
        <v>5.555555555555558E-2</v>
      </c>
      <c r="M24">
        <f>(1-SUM(M$21:M23))/1.5</f>
        <v>6.6666666666666652E-2</v>
      </c>
      <c r="O24">
        <f>(1-SUM(O$21:O23))/1.5</f>
        <v>4.4444444444444432E-2</v>
      </c>
      <c r="Q24">
        <f>(1-SUM(Q$21:Q23))/1.5</f>
        <v>3.3333333333333361E-2</v>
      </c>
    </row>
    <row r="25" spans="1:18" x14ac:dyDescent="0.3">
      <c r="C25">
        <f t="shared" si="8"/>
        <v>5</v>
      </c>
      <c r="D25">
        <f>(1-SUM(D$21:D24))/1.5</f>
        <v>1.4814814814814836E-2</v>
      </c>
      <c r="F25" s="4">
        <f t="shared" si="6"/>
        <v>8.2304526748971304E-3</v>
      </c>
      <c r="H25" s="1">
        <f t="shared" si="7"/>
        <v>1.6460905349794264E-2</v>
      </c>
      <c r="K25">
        <f>(1-SUM(K$21:K24))/1.5</f>
        <v>1.8518518518518528E-2</v>
      </c>
      <c r="M25">
        <f>(1-SUM(M$21:M24))/1.5</f>
        <v>2.2222222222222216E-2</v>
      </c>
      <c r="O25">
        <f>(1-SUM(O$21:O24))/1.5</f>
        <v>1.4814814814814836E-2</v>
      </c>
      <c r="Q25">
        <f>(1-SUM(Q$21:Q24))/1.5</f>
        <v>1.1111111111111146E-2</v>
      </c>
    </row>
    <row r="26" spans="1:18" x14ac:dyDescent="0.3">
      <c r="C26">
        <f t="shared" si="8"/>
        <v>6</v>
      </c>
      <c r="D26">
        <f>(1-SUM(D$21:D25))/1.5</f>
        <v>4.9382716049382784E-3</v>
      </c>
      <c r="F26" s="4">
        <f t="shared" si="6"/>
        <v>2.743484224965669E-3</v>
      </c>
      <c r="H26" s="1">
        <f t="shared" si="7"/>
        <v>5.4869684499314619E-3</v>
      </c>
      <c r="K26">
        <f>(1-SUM(K$21:K25))/1.5</f>
        <v>6.1728395061728669E-3</v>
      </c>
      <c r="M26">
        <f>(1-SUM(M$21:M25))/1.5</f>
        <v>7.4074074074073808E-3</v>
      </c>
      <c r="O26">
        <f>(1-SUM(O$21:O25))/1.5</f>
        <v>4.9382716049382784E-3</v>
      </c>
      <c r="Q26">
        <f>(1-SUM(Q$21:Q25))/1.5</f>
        <v>3.7037037037036904E-3</v>
      </c>
    </row>
    <row r="27" spans="1:18" x14ac:dyDescent="0.3">
      <c r="C27">
        <f t="shared" si="8"/>
        <v>7</v>
      </c>
      <c r="D27">
        <f>(1-SUM(D$21:D26))/1.5</f>
        <v>1.6460905349794015E-3</v>
      </c>
      <c r="F27" s="4">
        <f t="shared" si="6"/>
        <v>9.14494741655182E-4</v>
      </c>
      <c r="H27" s="1">
        <f t="shared" si="7"/>
        <v>1.8289894833104869E-3</v>
      </c>
      <c r="K27">
        <f>(1-SUM(K$21:K26))/1.5</f>
        <v>2.0576131687242891E-3</v>
      </c>
      <c r="M27">
        <f>(1-SUM(M$21:M26))/1.5</f>
        <v>2.4691358024691024E-3</v>
      </c>
      <c r="O27">
        <f>(1-SUM(O$21:O26))/1.5</f>
        <v>1.6460905349794015E-3</v>
      </c>
      <c r="Q27">
        <f>(1-SUM(Q$21:Q26))/1.5</f>
        <v>1.2345679012345883E-3</v>
      </c>
    </row>
    <row r="28" spans="1:18" x14ac:dyDescent="0.3">
      <c r="C28">
        <f t="shared" si="8"/>
        <v>8</v>
      </c>
      <c r="D28">
        <f>(1-SUM(D$21:D27))/1.5</f>
        <v>5.4869684499310922E-4</v>
      </c>
      <c r="F28" s="4">
        <f t="shared" si="6"/>
        <v>3.0483158055168619E-4</v>
      </c>
      <c r="H28" s="1">
        <f t="shared" si="7"/>
        <v>6.0966316110349587E-4</v>
      </c>
      <c r="K28">
        <f>(1-SUM(K$21:K27))/1.5</f>
        <v>6.8587105624140499E-4</v>
      </c>
      <c r="M28">
        <f>(1-SUM(M$21:M27))/1.5</f>
        <v>8.2304526748970075E-4</v>
      </c>
      <c r="O28">
        <f>(1-SUM(O$21:O27))/1.5</f>
        <v>5.4869684499310922E-4</v>
      </c>
      <c r="Q28">
        <f>(1-SUM(Q$21:Q27))/1.5</f>
        <v>4.115226337448874E-4</v>
      </c>
    </row>
    <row r="29" spans="1:18" x14ac:dyDescent="0.3">
      <c r="C29">
        <f t="shared" si="8"/>
        <v>9</v>
      </c>
      <c r="D29">
        <f>(1-SUM(D$21:D28))/1.5</f>
        <v>1.8289894833101172E-4</v>
      </c>
      <c r="F29" s="4">
        <f t="shared" si="6"/>
        <v>1.0161052685056206E-4</v>
      </c>
      <c r="H29" s="1">
        <f t="shared" si="7"/>
        <v>2.0322105370112413E-4</v>
      </c>
      <c r="K29">
        <f>(1-SUM(K$21:K28))/1.5</f>
        <v>2.2862368541380165E-4</v>
      </c>
      <c r="M29">
        <f>(1-SUM(M$21:M28))/1.5</f>
        <v>2.7434842249659158E-4</v>
      </c>
      <c r="O29">
        <f>(1-SUM(O$21:O28))/1.5</f>
        <v>1.8289894833101172E-4</v>
      </c>
      <c r="Q29">
        <f>(1-SUM(Q$21:Q28))/1.5</f>
        <v>1.3717421124829579E-4</v>
      </c>
    </row>
    <row r="30" spans="1:18" x14ac:dyDescent="0.3">
      <c r="C30">
        <f t="shared" si="8"/>
        <v>10</v>
      </c>
      <c r="D30" s="5">
        <f>(1-SUM(D$21:D29))/1.5</f>
        <v>6.0966316110337239E-5</v>
      </c>
      <c r="F30" s="4">
        <f t="shared" si="6"/>
        <v>3.3870175616895137E-5</v>
      </c>
      <c r="H30" s="1">
        <f t="shared" si="7"/>
        <v>6.7740351233666932E-5</v>
      </c>
      <c r="K30">
        <f>(1-SUM(K$21:K29))/1.5</f>
        <v>7.6207895137958559E-5</v>
      </c>
      <c r="M30" s="5">
        <f>(1-SUM(M$21:M29))/1.5</f>
        <v>9.1449474165505862E-5</v>
      </c>
      <c r="O30" s="5">
        <f>(1-SUM(O$21:O29))/1.5</f>
        <v>6.0966316110337239E-5</v>
      </c>
      <c r="Q30" s="5">
        <f>(1-SUM(Q$21:Q29))/1.5</f>
        <v>4.5724737082789936E-5</v>
      </c>
    </row>
    <row r="31" spans="1:18" x14ac:dyDescent="0.3">
      <c r="C31">
        <f t="shared" si="8"/>
        <v>11</v>
      </c>
      <c r="D31" s="5">
        <f>(1-SUM(D$21:D30))/1.5</f>
        <v>2.0322105370137084E-5</v>
      </c>
      <c r="F31" s="4">
        <f t="shared" si="6"/>
        <v>1.6935087808385891E-5</v>
      </c>
      <c r="H31" s="1">
        <f t="shared" si="7"/>
        <v>1.6935087808509246E-5</v>
      </c>
      <c r="K31">
        <f>(1-SUM(K$21:K30))/1.5</f>
        <v>2.5402631712652852E-5</v>
      </c>
      <c r="M31" s="5">
        <f>(1-SUM(M$21:M30))/1.5</f>
        <v>3.0483158055168619E-5</v>
      </c>
      <c r="O31" s="5">
        <f>(1-SUM(O$21:O30))/1.5</f>
        <v>2.0322105370137084E-5</v>
      </c>
      <c r="Q31" s="5">
        <f>(1-SUM(Q$21:Q30))/1.5</f>
        <v>1.5241579027621318E-5</v>
      </c>
    </row>
    <row r="32" spans="1:18" x14ac:dyDescent="0.3">
      <c r="C32">
        <f t="shared" si="8"/>
        <v>12</v>
      </c>
      <c r="D32" s="5">
        <f>1-SUM(D21:D31)</f>
        <v>1.0161052685031535E-5</v>
      </c>
      <c r="F32" s="4">
        <f t="shared" ref="F32" si="9">D33/D32</f>
        <v>0</v>
      </c>
      <c r="H32" s="1">
        <f t="shared" si="7"/>
        <v>1.6935087808385891E-5</v>
      </c>
      <c r="K32" s="3">
        <f>1-SUM(K21:K31)</f>
        <v>1.2701315856289419E-5</v>
      </c>
      <c r="M32" s="5">
        <f>1-SUM(M21:M31)</f>
        <v>1.5241579027547303E-5</v>
      </c>
      <c r="O32" s="5">
        <f>1-SUM(O21:O31)</f>
        <v>1.0161052685031535E-5</v>
      </c>
      <c r="Q32" s="5">
        <f>1-SUM(Q21:Q31)</f>
        <v>7.6207895137736514E-6</v>
      </c>
    </row>
    <row r="34" spans="4:18" x14ac:dyDescent="0.3">
      <c r="D34">
        <f>SUM(D21:D32)</f>
        <v>1</v>
      </c>
      <c r="E34" s="2">
        <f>SUMPRODUCT($C21:$C32,D21:D32)</f>
        <v>1.6999949194736568</v>
      </c>
      <c r="F34" s="2">
        <f>SUM(F20:F31)</f>
        <v>1.6666666666666663</v>
      </c>
      <c r="H34">
        <f>SUM(H21:H32)</f>
        <v>0.99999999999999989</v>
      </c>
      <c r="I34" s="2">
        <f>SUMPRODUCT(H21:H32,C21:C32)</f>
        <v>1.6666666666666667</v>
      </c>
      <c r="K34">
        <f>SUM(K21:K32)</f>
        <v>1</v>
      </c>
      <c r="L34">
        <f>SUMPRODUCT($C21:$C32,K21:K32)</f>
        <v>1.8749936493420718</v>
      </c>
      <c r="M34">
        <f>SUM(M21:M32)</f>
        <v>1</v>
      </c>
      <c r="N34">
        <f>SUMPRODUCT($C21:$C32,M21:M32)</f>
        <v>2.0499923792104853</v>
      </c>
      <c r="O34">
        <f>SUM(O21:O32)</f>
        <v>1</v>
      </c>
      <c r="P34">
        <f>SUMPRODUCT($C21:$C32,O21:O32)</f>
        <v>1.6999949194736568</v>
      </c>
      <c r="Q34">
        <f>SUM(Q21:Q32)</f>
        <v>1</v>
      </c>
      <c r="R34">
        <f>SUMPRODUCT($C21:$C32,Q21:Q32)</f>
        <v>1.5249961896052446</v>
      </c>
    </row>
    <row r="35" spans="4:18" x14ac:dyDescent="0.3">
      <c r="E35" t="s">
        <v>5</v>
      </c>
      <c r="I35" t="s">
        <v>4</v>
      </c>
      <c r="L35" t="s">
        <v>5</v>
      </c>
      <c r="N35" t="s">
        <v>5</v>
      </c>
      <c r="P35" t="s">
        <v>5</v>
      </c>
      <c r="R35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D334C-BE93-41FD-A5E6-14E0CCFA7EA2}">
  <dimension ref="A1:AP36"/>
  <sheetViews>
    <sheetView topLeftCell="X11" workbookViewId="0">
      <selection activeCell="AK20" sqref="AK20:AK32"/>
    </sheetView>
  </sheetViews>
  <sheetFormatPr defaultRowHeight="14.4" x14ac:dyDescent="0.3"/>
  <sheetData>
    <row r="1" spans="1:35" x14ac:dyDescent="0.3">
      <c r="A1" t="s">
        <v>12</v>
      </c>
      <c r="D1" t="s">
        <v>7</v>
      </c>
      <c r="F1" t="s">
        <v>1</v>
      </c>
      <c r="H1" t="s">
        <v>8</v>
      </c>
      <c r="K1" t="s">
        <v>11</v>
      </c>
      <c r="U1" t="s">
        <v>7</v>
      </c>
      <c r="W1" t="s">
        <v>1</v>
      </c>
      <c r="Y1" t="s">
        <v>8</v>
      </c>
      <c r="AC1" t="s">
        <v>7</v>
      </c>
      <c r="AE1" t="s">
        <v>1</v>
      </c>
      <c r="AG1" t="s">
        <v>8</v>
      </c>
    </row>
    <row r="2" spans="1:35" x14ac:dyDescent="0.3">
      <c r="D2" t="s">
        <v>20</v>
      </c>
      <c r="F2">
        <v>1</v>
      </c>
      <c r="H2" t="s">
        <v>2</v>
      </c>
      <c r="K2" s="6" t="s">
        <v>16</v>
      </c>
      <c r="L2" s="6"/>
      <c r="M2" s="6" t="s">
        <v>20</v>
      </c>
      <c r="N2" s="6"/>
      <c r="O2" s="6" t="s">
        <v>21</v>
      </c>
      <c r="P2" s="6"/>
      <c r="Q2" s="6" t="s">
        <v>22</v>
      </c>
      <c r="U2" s="6" t="s">
        <v>21</v>
      </c>
      <c r="W2">
        <v>1</v>
      </c>
      <c r="Y2" t="s">
        <v>2</v>
      </c>
      <c r="AC2" s="6" t="s">
        <v>22</v>
      </c>
      <c r="AE2">
        <v>1</v>
      </c>
      <c r="AG2" t="s">
        <v>2</v>
      </c>
    </row>
    <row r="3" spans="1:35" x14ac:dyDescent="0.3">
      <c r="C3">
        <v>1</v>
      </c>
      <c r="D3" s="7">
        <f>1/12</f>
        <v>8.3333333333333329E-2</v>
      </c>
      <c r="F3" s="1">
        <f>F2-D3</f>
        <v>0.91666666666666663</v>
      </c>
      <c r="H3" s="1">
        <f>F2/F$16</f>
        <v>0.15384615384615385</v>
      </c>
      <c r="K3" s="6">
        <f>EXP(-0.7*$C3)</f>
        <v>0.49658530379140953</v>
      </c>
      <c r="L3" s="6"/>
      <c r="M3" s="7">
        <f>1/12</f>
        <v>8.3333333333333329E-2</v>
      </c>
      <c r="N3" s="6"/>
      <c r="O3" s="6">
        <v>0.5</v>
      </c>
      <c r="P3" s="6"/>
      <c r="Q3" s="6">
        <v>0</v>
      </c>
      <c r="T3">
        <v>1</v>
      </c>
      <c r="U3" s="6">
        <v>0.5</v>
      </c>
      <c r="W3" s="1">
        <f>W2-U3</f>
        <v>0.5</v>
      </c>
      <c r="Y3" s="1">
        <f>W2/W$16</f>
        <v>0.15384615384615385</v>
      </c>
      <c r="AB3">
        <v>1</v>
      </c>
      <c r="AC3" s="6">
        <v>0</v>
      </c>
      <c r="AE3" s="1">
        <f>AE2-AC3</f>
        <v>1</v>
      </c>
      <c r="AG3" s="1">
        <f>AE2/AE$16</f>
        <v>8.3333333333333329E-2</v>
      </c>
    </row>
    <row r="4" spans="1:35" x14ac:dyDescent="0.3">
      <c r="C4">
        <f>1+C3</f>
        <v>2</v>
      </c>
      <c r="D4" s="7">
        <f t="shared" ref="D4:D13" si="0">1/12</f>
        <v>8.3333333333333329E-2</v>
      </c>
      <c r="F4" s="1">
        <f t="shared" ref="F4:F13" si="1">F3-D4</f>
        <v>0.83333333333333326</v>
      </c>
      <c r="H4" s="1">
        <f t="shared" ref="H4:H14" si="2">F3/F$16</f>
        <v>0.14102564102564105</v>
      </c>
      <c r="K4" s="6">
        <f t="shared" ref="K4:K13" si="3">EXP(-0.7*$C4)</f>
        <v>0.24659696394160649</v>
      </c>
      <c r="L4" s="6"/>
      <c r="M4" s="7">
        <f t="shared" ref="M4:M13" si="4">1/12</f>
        <v>8.3333333333333329E-2</v>
      </c>
      <c r="N4" s="6"/>
      <c r="O4" s="6">
        <v>0</v>
      </c>
      <c r="P4" s="6"/>
      <c r="Q4" s="6">
        <v>0</v>
      </c>
      <c r="T4">
        <f>1+T3</f>
        <v>2</v>
      </c>
      <c r="U4" s="6">
        <v>0</v>
      </c>
      <c r="W4" s="1">
        <f t="shared" ref="W4:W13" si="5">W3-U4</f>
        <v>0.5</v>
      </c>
      <c r="Y4" s="1">
        <f t="shared" ref="Y4:Y14" si="6">W3/W$16</f>
        <v>7.6923076923076927E-2</v>
      </c>
      <c r="AB4">
        <f>1+AB3</f>
        <v>2</v>
      </c>
      <c r="AC4" s="6">
        <v>0</v>
      </c>
      <c r="AE4" s="1">
        <f t="shared" ref="AE4:AE13" si="7">AE3-AC4</f>
        <v>1</v>
      </c>
      <c r="AG4" s="1">
        <f t="shared" ref="AG4:AG14" si="8">AE3/AE$16</f>
        <v>8.3333333333333329E-2</v>
      </c>
    </row>
    <row r="5" spans="1:35" x14ac:dyDescent="0.3">
      <c r="C5">
        <f t="shared" ref="C5:C14" si="9">1+C4</f>
        <v>3</v>
      </c>
      <c r="D5" s="7">
        <f t="shared" si="0"/>
        <v>8.3333333333333329E-2</v>
      </c>
      <c r="F5" s="1">
        <f t="shared" si="1"/>
        <v>0.74999999999999989</v>
      </c>
      <c r="H5" s="1">
        <f t="shared" si="2"/>
        <v>0.12820512820512822</v>
      </c>
      <c r="K5" s="6">
        <f t="shared" si="3"/>
        <v>0.12245642825298195</v>
      </c>
      <c r="L5" s="6"/>
      <c r="M5" s="7">
        <f t="shared" si="4"/>
        <v>8.3333333333333329E-2</v>
      </c>
      <c r="N5" s="6"/>
      <c r="O5" s="6">
        <v>0</v>
      </c>
      <c r="P5" s="6"/>
      <c r="Q5" s="6">
        <v>0</v>
      </c>
      <c r="T5">
        <f t="shared" ref="T5:T14" si="10">1+T4</f>
        <v>3</v>
      </c>
      <c r="U5" s="6">
        <v>0</v>
      </c>
      <c r="W5" s="1">
        <f t="shared" si="5"/>
        <v>0.5</v>
      </c>
      <c r="Y5" s="1">
        <f t="shared" si="6"/>
        <v>7.6923076923076927E-2</v>
      </c>
      <c r="AB5">
        <f t="shared" ref="AB5:AB14" si="11">1+AB4</f>
        <v>3</v>
      </c>
      <c r="AC5" s="6">
        <v>0</v>
      </c>
      <c r="AE5" s="1">
        <f t="shared" si="7"/>
        <v>1</v>
      </c>
      <c r="AG5" s="1">
        <f t="shared" si="8"/>
        <v>8.3333333333333329E-2</v>
      </c>
    </row>
    <row r="6" spans="1:35" x14ac:dyDescent="0.3">
      <c r="C6">
        <f t="shared" si="9"/>
        <v>4</v>
      </c>
      <c r="D6" s="7">
        <f t="shared" si="0"/>
        <v>8.3333333333333329E-2</v>
      </c>
      <c r="F6" s="1">
        <f t="shared" si="1"/>
        <v>0.66666666666666652</v>
      </c>
      <c r="H6" s="1">
        <f t="shared" si="2"/>
        <v>0.11538461538461538</v>
      </c>
      <c r="K6" s="6">
        <f t="shared" si="3"/>
        <v>6.0810062625217973E-2</v>
      </c>
      <c r="L6" s="6"/>
      <c r="M6" s="7">
        <f t="shared" si="4"/>
        <v>8.3333333333333329E-2</v>
      </c>
      <c r="N6" s="6"/>
      <c r="O6" s="6">
        <v>0</v>
      </c>
      <c r="P6" s="6"/>
      <c r="Q6" s="6">
        <v>0</v>
      </c>
      <c r="T6">
        <f t="shared" si="10"/>
        <v>4</v>
      </c>
      <c r="U6" s="6">
        <v>0</v>
      </c>
      <c r="W6" s="1">
        <f t="shared" si="5"/>
        <v>0.5</v>
      </c>
      <c r="Y6" s="1">
        <f t="shared" si="6"/>
        <v>7.6923076923076927E-2</v>
      </c>
      <c r="AB6">
        <f t="shared" si="11"/>
        <v>4</v>
      </c>
      <c r="AC6" s="6">
        <v>0</v>
      </c>
      <c r="AE6" s="1">
        <f t="shared" si="7"/>
        <v>1</v>
      </c>
      <c r="AG6" s="1">
        <f t="shared" si="8"/>
        <v>8.3333333333333329E-2</v>
      </c>
    </row>
    <row r="7" spans="1:35" x14ac:dyDescent="0.3">
      <c r="C7">
        <f t="shared" si="9"/>
        <v>5</v>
      </c>
      <c r="D7" s="7">
        <f t="shared" si="0"/>
        <v>8.3333333333333329E-2</v>
      </c>
      <c r="F7" s="1">
        <f t="shared" si="1"/>
        <v>0.58333333333333315</v>
      </c>
      <c r="H7" s="1">
        <f t="shared" si="2"/>
        <v>0.10256410256410256</v>
      </c>
      <c r="K7" s="6">
        <f t="shared" si="3"/>
        <v>3.0197383422318501E-2</v>
      </c>
      <c r="L7" s="6"/>
      <c r="M7" s="7">
        <f t="shared" si="4"/>
        <v>8.3333333333333329E-2</v>
      </c>
      <c r="N7" s="6"/>
      <c r="O7" s="6">
        <v>0</v>
      </c>
      <c r="P7" s="6"/>
      <c r="Q7" s="6">
        <v>0</v>
      </c>
      <c r="T7">
        <f t="shared" si="10"/>
        <v>5</v>
      </c>
      <c r="U7" s="6">
        <v>0</v>
      </c>
      <c r="W7" s="1">
        <f t="shared" si="5"/>
        <v>0.5</v>
      </c>
      <c r="Y7" s="1">
        <f t="shared" si="6"/>
        <v>7.6923076923076927E-2</v>
      </c>
      <c r="AB7">
        <f t="shared" si="11"/>
        <v>5</v>
      </c>
      <c r="AC7" s="6">
        <v>0</v>
      </c>
      <c r="AE7" s="1">
        <f t="shared" si="7"/>
        <v>1</v>
      </c>
      <c r="AG7" s="1">
        <f t="shared" si="8"/>
        <v>8.3333333333333329E-2</v>
      </c>
    </row>
    <row r="8" spans="1:35" x14ac:dyDescent="0.3">
      <c r="C8">
        <f t="shared" si="9"/>
        <v>6</v>
      </c>
      <c r="D8" s="7">
        <f t="shared" si="0"/>
        <v>8.3333333333333329E-2</v>
      </c>
      <c r="F8" s="1">
        <f t="shared" si="1"/>
        <v>0.49999999999999983</v>
      </c>
      <c r="H8" s="1">
        <f t="shared" si="2"/>
        <v>8.974358974358973E-2</v>
      </c>
      <c r="K8" s="6">
        <f t="shared" si="3"/>
        <v>1.4995576820477717E-2</v>
      </c>
      <c r="L8" s="6"/>
      <c r="M8" s="7">
        <f t="shared" si="4"/>
        <v>8.3333333333333329E-2</v>
      </c>
      <c r="N8" s="6"/>
      <c r="O8" s="6">
        <v>0</v>
      </c>
      <c r="P8" s="6"/>
      <c r="Q8" s="6">
        <v>0</v>
      </c>
      <c r="T8">
        <f t="shared" si="10"/>
        <v>6</v>
      </c>
      <c r="U8" s="6">
        <v>0</v>
      </c>
      <c r="W8" s="1">
        <f t="shared" si="5"/>
        <v>0.5</v>
      </c>
      <c r="Y8" s="1">
        <f t="shared" si="6"/>
        <v>7.6923076923076927E-2</v>
      </c>
      <c r="AB8">
        <f t="shared" si="11"/>
        <v>6</v>
      </c>
      <c r="AC8" s="6">
        <v>0</v>
      </c>
      <c r="AE8" s="1">
        <f t="shared" si="7"/>
        <v>1</v>
      </c>
      <c r="AG8" s="1">
        <f t="shared" si="8"/>
        <v>8.3333333333333329E-2</v>
      </c>
    </row>
    <row r="9" spans="1:35" x14ac:dyDescent="0.3">
      <c r="C9">
        <f t="shared" si="9"/>
        <v>7</v>
      </c>
      <c r="D9" s="7">
        <f t="shared" si="0"/>
        <v>8.3333333333333329E-2</v>
      </c>
      <c r="F9" s="1">
        <f t="shared" si="1"/>
        <v>0.41666666666666652</v>
      </c>
      <c r="H9" s="1">
        <f t="shared" si="2"/>
        <v>7.6923076923076913E-2</v>
      </c>
      <c r="K9" s="6">
        <f t="shared" si="3"/>
        <v>7.4465830709243442E-3</v>
      </c>
      <c r="L9" s="6"/>
      <c r="M9" s="7">
        <f t="shared" si="4"/>
        <v>8.3333333333333329E-2</v>
      </c>
      <c r="N9" s="6"/>
      <c r="O9" s="6">
        <v>0</v>
      </c>
      <c r="P9" s="6"/>
      <c r="Q9" s="6">
        <v>0</v>
      </c>
      <c r="T9">
        <f t="shared" si="10"/>
        <v>7</v>
      </c>
      <c r="U9" s="6">
        <v>0</v>
      </c>
      <c r="W9" s="1">
        <f t="shared" si="5"/>
        <v>0.5</v>
      </c>
      <c r="Y9" s="1">
        <f t="shared" si="6"/>
        <v>7.6923076923076927E-2</v>
      </c>
      <c r="AB9">
        <f t="shared" si="11"/>
        <v>7</v>
      </c>
      <c r="AC9" s="6">
        <v>0</v>
      </c>
      <c r="AE9" s="1">
        <f t="shared" si="7"/>
        <v>1</v>
      </c>
      <c r="AG9" s="1">
        <f t="shared" si="8"/>
        <v>8.3333333333333329E-2</v>
      </c>
    </row>
    <row r="10" spans="1:35" x14ac:dyDescent="0.3">
      <c r="C10">
        <f t="shared" si="9"/>
        <v>8</v>
      </c>
      <c r="D10" s="7">
        <f t="shared" si="0"/>
        <v>8.3333333333333329E-2</v>
      </c>
      <c r="F10" s="1">
        <f t="shared" si="1"/>
        <v>0.3333333333333332</v>
      </c>
      <c r="H10" s="1">
        <f t="shared" si="2"/>
        <v>6.4102564102564083E-2</v>
      </c>
      <c r="K10" s="6">
        <f t="shared" si="3"/>
        <v>3.697863716482932E-3</v>
      </c>
      <c r="L10" s="6"/>
      <c r="M10" s="7">
        <f t="shared" si="4"/>
        <v>8.3333333333333329E-2</v>
      </c>
      <c r="N10" s="6"/>
      <c r="O10" s="6">
        <v>0</v>
      </c>
      <c r="P10" s="6"/>
      <c r="Q10" s="6">
        <v>0</v>
      </c>
      <c r="T10">
        <f t="shared" si="10"/>
        <v>8</v>
      </c>
      <c r="U10" s="6">
        <v>0</v>
      </c>
      <c r="W10" s="1">
        <f t="shared" si="5"/>
        <v>0.5</v>
      </c>
      <c r="Y10" s="1">
        <f t="shared" si="6"/>
        <v>7.6923076923076927E-2</v>
      </c>
      <c r="AB10">
        <f t="shared" si="11"/>
        <v>8</v>
      </c>
      <c r="AC10" s="6">
        <v>0</v>
      </c>
      <c r="AE10" s="1">
        <f t="shared" si="7"/>
        <v>1</v>
      </c>
      <c r="AG10" s="1">
        <f t="shared" si="8"/>
        <v>8.3333333333333329E-2</v>
      </c>
    </row>
    <row r="11" spans="1:35" x14ac:dyDescent="0.3">
      <c r="C11">
        <f t="shared" si="9"/>
        <v>9</v>
      </c>
      <c r="D11" s="7">
        <f t="shared" si="0"/>
        <v>8.3333333333333329E-2</v>
      </c>
      <c r="F11" s="1">
        <f t="shared" si="1"/>
        <v>0.24999999999999989</v>
      </c>
      <c r="H11" s="1">
        <f t="shared" si="2"/>
        <v>5.1282051282051266E-2</v>
      </c>
      <c r="K11" s="6">
        <f t="shared" si="3"/>
        <v>1.8363047770289071E-3</v>
      </c>
      <c r="L11" s="6"/>
      <c r="M11" s="7">
        <f t="shared" si="4"/>
        <v>8.3333333333333329E-2</v>
      </c>
      <c r="N11" s="6"/>
      <c r="O11" s="6">
        <v>0</v>
      </c>
      <c r="P11" s="6"/>
      <c r="Q11" s="6">
        <v>0</v>
      </c>
      <c r="T11">
        <f t="shared" si="10"/>
        <v>9</v>
      </c>
      <c r="U11" s="6">
        <v>0</v>
      </c>
      <c r="W11" s="1">
        <f t="shared" si="5"/>
        <v>0.5</v>
      </c>
      <c r="Y11" s="1">
        <f t="shared" si="6"/>
        <v>7.6923076923076927E-2</v>
      </c>
      <c r="AB11">
        <f t="shared" si="11"/>
        <v>9</v>
      </c>
      <c r="AC11" s="6">
        <v>0</v>
      </c>
      <c r="AE11" s="1">
        <f t="shared" si="7"/>
        <v>1</v>
      </c>
      <c r="AG11" s="1">
        <f t="shared" si="8"/>
        <v>8.3333333333333329E-2</v>
      </c>
    </row>
    <row r="12" spans="1:35" x14ac:dyDescent="0.3">
      <c r="C12">
        <f t="shared" si="9"/>
        <v>10</v>
      </c>
      <c r="D12" s="7">
        <f t="shared" si="0"/>
        <v>8.3333333333333329E-2</v>
      </c>
      <c r="F12" s="1">
        <f t="shared" si="1"/>
        <v>0.16666666666666657</v>
      </c>
      <c r="H12" s="1">
        <f t="shared" si="2"/>
        <v>3.846153846153845E-2</v>
      </c>
      <c r="K12" s="6">
        <f t="shared" si="3"/>
        <v>9.1188196555451624E-4</v>
      </c>
      <c r="L12" s="6"/>
      <c r="M12" s="7">
        <f t="shared" si="4"/>
        <v>8.3333333333333329E-2</v>
      </c>
      <c r="N12" s="6"/>
      <c r="O12" s="6">
        <v>0</v>
      </c>
      <c r="P12" s="6"/>
      <c r="Q12" s="6">
        <v>0</v>
      </c>
      <c r="T12">
        <f t="shared" si="10"/>
        <v>10</v>
      </c>
      <c r="U12" s="6">
        <v>0</v>
      </c>
      <c r="W12" s="1">
        <f t="shared" si="5"/>
        <v>0.5</v>
      </c>
      <c r="Y12" s="1">
        <f t="shared" si="6"/>
        <v>7.6923076923076927E-2</v>
      </c>
      <c r="AB12">
        <f t="shared" si="11"/>
        <v>10</v>
      </c>
      <c r="AC12" s="6">
        <v>0</v>
      </c>
      <c r="AE12" s="1">
        <f t="shared" si="7"/>
        <v>1</v>
      </c>
      <c r="AG12" s="1">
        <f t="shared" si="8"/>
        <v>8.3333333333333329E-2</v>
      </c>
    </row>
    <row r="13" spans="1:35" x14ac:dyDescent="0.3">
      <c r="C13">
        <f t="shared" si="9"/>
        <v>11</v>
      </c>
      <c r="D13" s="7">
        <f t="shared" si="0"/>
        <v>8.3333333333333329E-2</v>
      </c>
      <c r="F13" s="1">
        <f t="shared" si="1"/>
        <v>8.3333333333333245E-2</v>
      </c>
      <c r="H13" s="1">
        <f t="shared" si="2"/>
        <v>2.564102564102563E-2</v>
      </c>
      <c r="K13" s="6">
        <f t="shared" si="3"/>
        <v>4.5282718288679739E-4</v>
      </c>
      <c r="L13" s="6"/>
      <c r="M13" s="7">
        <f t="shared" si="4"/>
        <v>8.3333333333333329E-2</v>
      </c>
      <c r="N13" s="6"/>
      <c r="O13" s="6">
        <v>0</v>
      </c>
      <c r="P13" s="6"/>
      <c r="Q13" s="6">
        <v>0</v>
      </c>
      <c r="T13">
        <f t="shared" si="10"/>
        <v>11</v>
      </c>
      <c r="U13" s="6">
        <v>0</v>
      </c>
      <c r="W13" s="1">
        <f t="shared" si="5"/>
        <v>0.5</v>
      </c>
      <c r="Y13" s="1">
        <f t="shared" si="6"/>
        <v>7.6923076923076927E-2</v>
      </c>
      <c r="AB13">
        <f t="shared" si="11"/>
        <v>11</v>
      </c>
      <c r="AC13" s="6">
        <v>0</v>
      </c>
      <c r="AE13" s="1">
        <f t="shared" si="7"/>
        <v>1</v>
      </c>
      <c r="AG13" s="1">
        <f t="shared" si="8"/>
        <v>8.3333333333333329E-2</v>
      </c>
    </row>
    <row r="14" spans="1:35" x14ac:dyDescent="0.3">
      <c r="C14">
        <f t="shared" si="9"/>
        <v>12</v>
      </c>
      <c r="D14" s="7">
        <f>1-SUM(D3:D13)</f>
        <v>8.3333333333333259E-2</v>
      </c>
      <c r="F14" s="4">
        <f>F13-D14</f>
        <v>0</v>
      </c>
      <c r="H14" s="1">
        <f t="shared" si="2"/>
        <v>1.2820512820512808E-2</v>
      </c>
      <c r="K14" s="7">
        <f>1-SUM(K3:K13)</f>
        <v>1.4012820433110473E-2</v>
      </c>
      <c r="L14" s="6"/>
      <c r="M14" s="7">
        <f>1-SUM(M3:M13)</f>
        <v>8.3333333333333259E-2</v>
      </c>
      <c r="N14" s="6"/>
      <c r="O14" s="7">
        <f>1-SUM(O3:O13)</f>
        <v>0.5</v>
      </c>
      <c r="P14" s="6"/>
      <c r="Q14" s="7">
        <f>1-SUM(Q3:Q13)</f>
        <v>1</v>
      </c>
      <c r="T14">
        <f t="shared" si="10"/>
        <v>12</v>
      </c>
      <c r="U14" s="7">
        <f>1-SUM(U3:U13)</f>
        <v>0.5</v>
      </c>
      <c r="W14" s="4">
        <f>W13-U14</f>
        <v>0</v>
      </c>
      <c r="Y14" s="1">
        <f t="shared" si="6"/>
        <v>7.6923076923076927E-2</v>
      </c>
      <c r="AB14">
        <f t="shared" si="11"/>
        <v>12</v>
      </c>
      <c r="AC14" s="7">
        <f>1-SUM(AC3:AC13)</f>
        <v>1</v>
      </c>
      <c r="AE14" s="4">
        <f>AE13-AC14</f>
        <v>0</v>
      </c>
      <c r="AG14" s="1">
        <f t="shared" si="8"/>
        <v>8.3333333333333329E-2</v>
      </c>
    </row>
    <row r="16" spans="1:35" x14ac:dyDescent="0.3">
      <c r="D16">
        <f>SUM(D3:D14)</f>
        <v>1</v>
      </c>
      <c r="E16" s="2">
        <f>SUMPRODUCT($C3:$C14,D3:D14)</f>
        <v>6.4999999999999991</v>
      </c>
      <c r="F16" s="2">
        <f>SUM(F2:F13)</f>
        <v>6.4999999999999991</v>
      </c>
      <c r="H16">
        <f>SUM(H3:H14)</f>
        <v>1</v>
      </c>
      <c r="I16" s="2">
        <f>SUMPRODUCT(H3:H14,C3:C14)</f>
        <v>4.6666666666666652</v>
      </c>
      <c r="K16">
        <f>SUM(K3:K14)</f>
        <v>1</v>
      </c>
      <c r="L16" s="2">
        <f>SUMPRODUCT($C3:$C14,K3:K14)</f>
        <v>2.1218386430551188</v>
      </c>
      <c r="M16">
        <f>SUM(M3:M14)</f>
        <v>1</v>
      </c>
      <c r="N16">
        <f>SUMPRODUCT($C3:$C14,M3:M14)</f>
        <v>6.4999999999999991</v>
      </c>
      <c r="O16">
        <f>SUM(O3:O14)</f>
        <v>1</v>
      </c>
      <c r="P16">
        <f>SUMPRODUCT($C3:$C14,O3:O14)</f>
        <v>6.5</v>
      </c>
      <c r="Q16">
        <f>SUM(Q3:Q14)</f>
        <v>1</v>
      </c>
      <c r="R16">
        <f>SUMPRODUCT($C3:$C14,Q3:Q14)</f>
        <v>12</v>
      </c>
      <c r="U16">
        <f>SUM(U3:U14)</f>
        <v>1</v>
      </c>
      <c r="V16" s="2">
        <f>SUMPRODUCT($C3:$C14,U3:U14)</f>
        <v>6.5</v>
      </c>
      <c r="W16" s="2">
        <f>SUM(W2:W13)</f>
        <v>6.5</v>
      </c>
      <c r="Y16">
        <f>SUM(Y3:Y14)</f>
        <v>0.99999999999999978</v>
      </c>
      <c r="Z16" s="2">
        <f>SUMPRODUCT(Y3:Y14,T3:T14)</f>
        <v>6.0769230769230766</v>
      </c>
      <c r="AC16">
        <f>SUM(AC3:AC14)</f>
        <v>1</v>
      </c>
      <c r="AD16" s="2">
        <f>SUMPRODUCT($C3:$C14,AC3:AC14)</f>
        <v>12</v>
      </c>
      <c r="AE16" s="2">
        <f>SUM(AE2:AE13)</f>
        <v>12</v>
      </c>
      <c r="AG16">
        <f>SUM(AG3:AG14)</f>
        <v>1</v>
      </c>
      <c r="AH16" s="2">
        <f>SUMPRODUCT(AG3:AG14,AB3:AB14)</f>
        <v>6.5</v>
      </c>
      <c r="AI16">
        <f>SUMPRODUCT($C3:$C14,AH3:AH14)</f>
        <v>0</v>
      </c>
    </row>
    <row r="17" spans="3:41" x14ac:dyDescent="0.3">
      <c r="E17" t="s">
        <v>6</v>
      </c>
      <c r="I17" t="s">
        <v>3</v>
      </c>
      <c r="L17" t="s">
        <v>6</v>
      </c>
      <c r="N17" t="s">
        <v>6</v>
      </c>
      <c r="P17" t="s">
        <v>6</v>
      </c>
      <c r="R17" t="s">
        <v>6</v>
      </c>
      <c r="V17" t="s">
        <v>6</v>
      </c>
      <c r="Z17" t="s">
        <v>3</v>
      </c>
      <c r="AD17" t="s">
        <v>6</v>
      </c>
      <c r="AH17" t="s">
        <v>3</v>
      </c>
      <c r="AI17" t="s">
        <v>6</v>
      </c>
    </row>
    <row r="19" spans="3:41" x14ac:dyDescent="0.3">
      <c r="F19" t="s">
        <v>1</v>
      </c>
      <c r="W19" t="s">
        <v>1</v>
      </c>
      <c r="AE19" t="s">
        <v>1</v>
      </c>
      <c r="AM19" t="s">
        <v>1</v>
      </c>
    </row>
    <row r="20" spans="3:41" x14ac:dyDescent="0.3">
      <c r="D20" t="s">
        <v>2</v>
      </c>
      <c r="F20">
        <v>1</v>
      </c>
      <c r="H20" t="s">
        <v>0</v>
      </c>
      <c r="K20" t="s">
        <v>19</v>
      </c>
      <c r="M20" t="s">
        <v>18</v>
      </c>
      <c r="O20" t="s">
        <v>17</v>
      </c>
      <c r="Q20" t="s">
        <v>23</v>
      </c>
      <c r="U20" t="s">
        <v>23</v>
      </c>
      <c r="W20">
        <v>1</v>
      </c>
      <c r="Y20" t="s">
        <v>0</v>
      </c>
      <c r="AC20" t="s">
        <v>18</v>
      </c>
      <c r="AE20">
        <v>1</v>
      </c>
      <c r="AG20" t="s">
        <v>0</v>
      </c>
      <c r="AK20" t="s">
        <v>19</v>
      </c>
      <c r="AM20">
        <v>1</v>
      </c>
      <c r="AO20" t="s">
        <v>0</v>
      </c>
    </row>
    <row r="21" spans="3:41" x14ac:dyDescent="0.3">
      <c r="C21">
        <v>1</v>
      </c>
      <c r="D21">
        <v>0.6</v>
      </c>
      <c r="F21" s="4">
        <f>F20*D22/D21</f>
        <v>0.33333333333333337</v>
      </c>
      <c r="H21" s="1">
        <f>F20-F21</f>
        <v>0.66666666666666663</v>
      </c>
      <c r="K21">
        <f>1/2</f>
        <v>0.5</v>
      </c>
      <c r="M21">
        <v>0.4</v>
      </c>
      <c r="O21">
        <v>0.6</v>
      </c>
      <c r="Q21">
        <v>0.7</v>
      </c>
      <c r="T21">
        <v>1</v>
      </c>
      <c r="U21">
        <v>0.7</v>
      </c>
      <c r="W21" s="4">
        <f>W20*U22/U21</f>
        <v>0.21428571428571433</v>
      </c>
      <c r="Y21" s="1">
        <f>W20-W21</f>
        <v>0.7857142857142857</v>
      </c>
      <c r="AB21">
        <v>1</v>
      </c>
      <c r="AC21">
        <v>0.4</v>
      </c>
      <c r="AE21" s="4">
        <f>AE20*AC22/AC21</f>
        <v>0.74999999999999989</v>
      </c>
      <c r="AG21" s="1">
        <f>AE20-AE21</f>
        <v>0.25000000000000011</v>
      </c>
      <c r="AJ21">
        <v>1</v>
      </c>
      <c r="AK21">
        <f>1/2</f>
        <v>0.5</v>
      </c>
      <c r="AM21" s="4">
        <f>AM20*AK22/AK21</f>
        <v>0.5</v>
      </c>
      <c r="AO21" s="1">
        <f>AM20-AM21</f>
        <v>0.5</v>
      </c>
    </row>
    <row r="22" spans="3:41" x14ac:dyDescent="0.3">
      <c r="C22">
        <f>1+C21</f>
        <v>2</v>
      </c>
      <c r="D22">
        <f>(1-D21)/2</f>
        <v>0.2</v>
      </c>
      <c r="F22" s="4">
        <f t="shared" ref="F22:F31" si="12">F21*D23/D22</f>
        <v>0.22222222222222218</v>
      </c>
      <c r="H22" s="1">
        <f t="shared" ref="H22:H32" si="13">F21-F22</f>
        <v>0.11111111111111119</v>
      </c>
      <c r="K22">
        <f>(1-K21)/2</f>
        <v>0.25</v>
      </c>
      <c r="M22">
        <f>(1-M21)/2</f>
        <v>0.3</v>
      </c>
      <c r="O22">
        <f>(1-O21)/2</f>
        <v>0.2</v>
      </c>
      <c r="Q22">
        <f>(1-Q21)/2</f>
        <v>0.15000000000000002</v>
      </c>
      <c r="T22">
        <f>1+T21</f>
        <v>2</v>
      </c>
      <c r="U22">
        <f>(1-U21)/2</f>
        <v>0.15000000000000002</v>
      </c>
      <c r="W22" s="4">
        <f t="shared" ref="W22:W31" si="14">W21*U23/U22</f>
        <v>0.14285714285714288</v>
      </c>
      <c r="Y22" s="1">
        <f t="shared" ref="Y22:Y32" si="15">W21-W22</f>
        <v>7.1428571428571452E-2</v>
      </c>
      <c r="AB22">
        <f>1+AB21</f>
        <v>2</v>
      </c>
      <c r="AC22">
        <f>(1-AC21)/2</f>
        <v>0.3</v>
      </c>
      <c r="AE22" s="4">
        <f t="shared" ref="AE22:AE31" si="16">AE21*AC23/AC22</f>
        <v>0.5</v>
      </c>
      <c r="AG22" s="1">
        <f t="shared" ref="AG22:AG32" si="17">AE21-AE22</f>
        <v>0.24999999999999989</v>
      </c>
      <c r="AJ22">
        <f>1+AJ21</f>
        <v>2</v>
      </c>
      <c r="AK22">
        <f>(1-AK21)/2</f>
        <v>0.25</v>
      </c>
      <c r="AM22" s="4">
        <f t="shared" ref="AM22:AM31" si="18">AM21*AK23/AK22</f>
        <v>0.33333333333333331</v>
      </c>
      <c r="AO22" s="1">
        <f t="shared" ref="AO22:AO32" si="19">AM21-AM22</f>
        <v>0.16666666666666669</v>
      </c>
    </row>
    <row r="23" spans="3:41" x14ac:dyDescent="0.3">
      <c r="C23">
        <f t="shared" ref="C23:C32" si="20">1+C22</f>
        <v>3</v>
      </c>
      <c r="D23">
        <f>(1-SUM(D$21:D22))/1.5</f>
        <v>0.1333333333333333</v>
      </c>
      <c r="F23" s="4">
        <f t="shared" si="12"/>
        <v>7.4074074074074056E-2</v>
      </c>
      <c r="H23" s="1">
        <f t="shared" si="13"/>
        <v>0.14814814814814814</v>
      </c>
      <c r="K23">
        <f>(1-SUM(K$21:K22))/1.5</f>
        <v>0.16666666666666666</v>
      </c>
      <c r="M23">
        <f>(1-SUM(M$21:M22))/1.5</f>
        <v>0.20000000000000004</v>
      </c>
      <c r="O23">
        <f>(1-SUM(O$21:O22))/1.5</f>
        <v>0.1333333333333333</v>
      </c>
      <c r="Q23">
        <f>(1-SUM(Q$21:Q22))/1.5</f>
        <v>0.10000000000000002</v>
      </c>
      <c r="T23">
        <f t="shared" ref="T23:T32" si="21">1+T22</f>
        <v>3</v>
      </c>
      <c r="U23">
        <f>(1-SUM(U$21:U22))/1.5</f>
        <v>0.10000000000000002</v>
      </c>
      <c r="W23" s="4">
        <f t="shared" si="14"/>
        <v>4.7619047619047658E-2</v>
      </c>
      <c r="Y23" s="1">
        <f t="shared" si="15"/>
        <v>9.5238095238095219E-2</v>
      </c>
      <c r="AB23">
        <f t="shared" ref="AB23:AB32" si="22">1+AB22</f>
        <v>3</v>
      </c>
      <c r="AC23">
        <f>(1-SUM(AC$21:AC22))/1.5</f>
        <v>0.20000000000000004</v>
      </c>
      <c r="AE23" s="4">
        <f t="shared" si="16"/>
        <v>0.1666666666666666</v>
      </c>
      <c r="AG23" s="1">
        <f t="shared" si="17"/>
        <v>0.33333333333333337</v>
      </c>
      <c r="AJ23">
        <f t="shared" ref="AJ23:AJ32" si="23">1+AJ22</f>
        <v>3</v>
      </c>
      <c r="AK23">
        <f>(1-SUM(AK$21:AK22))/1.5</f>
        <v>0.16666666666666666</v>
      </c>
      <c r="AM23" s="4">
        <f t="shared" si="18"/>
        <v>0.11111111111111115</v>
      </c>
      <c r="AO23" s="1">
        <f t="shared" si="19"/>
        <v>0.22222222222222215</v>
      </c>
    </row>
    <row r="24" spans="3:41" x14ac:dyDescent="0.3">
      <c r="C24">
        <f t="shared" si="20"/>
        <v>4</v>
      </c>
      <c r="D24">
        <f>(1-SUM(D$21:D23))/1.5</f>
        <v>4.4444444444444432E-2</v>
      </c>
      <c r="F24" s="4">
        <f t="shared" si="12"/>
        <v>2.4691358024691395E-2</v>
      </c>
      <c r="H24" s="1">
        <f t="shared" si="13"/>
        <v>4.9382716049382658E-2</v>
      </c>
      <c r="K24">
        <f>(1-SUM(K$21:K23))/1.5</f>
        <v>5.555555555555558E-2</v>
      </c>
      <c r="M24">
        <f>(1-SUM(M$21:M23))/1.5</f>
        <v>6.6666666666666652E-2</v>
      </c>
      <c r="O24">
        <f>(1-SUM(O$21:O23))/1.5</f>
        <v>4.4444444444444432E-2</v>
      </c>
      <c r="Q24">
        <f>(1-SUM(Q$21:Q23))/1.5</f>
        <v>3.3333333333333361E-2</v>
      </c>
      <c r="T24">
        <f t="shared" si="21"/>
        <v>4</v>
      </c>
      <c r="U24">
        <f>(1-SUM(U$21:U23))/1.5</f>
        <v>3.3333333333333361E-2</v>
      </c>
      <c r="W24" s="4">
        <f t="shared" si="14"/>
        <v>1.5873015873015924E-2</v>
      </c>
      <c r="Y24" s="1">
        <f t="shared" si="15"/>
        <v>3.174603174603173E-2</v>
      </c>
      <c r="AB24">
        <f t="shared" si="22"/>
        <v>4</v>
      </c>
      <c r="AC24">
        <f>(1-SUM(AC$21:AC23))/1.5</f>
        <v>6.6666666666666652E-2</v>
      </c>
      <c r="AE24" s="4">
        <f t="shared" si="16"/>
        <v>5.5555555555555532E-2</v>
      </c>
      <c r="AG24" s="1">
        <f t="shared" si="17"/>
        <v>0.11111111111111108</v>
      </c>
      <c r="AJ24">
        <f t="shared" si="23"/>
        <v>4</v>
      </c>
      <c r="AK24">
        <f>(1-SUM(AK$21:AK23))/1.5</f>
        <v>5.555555555555558E-2</v>
      </c>
      <c r="AM24" s="4">
        <f t="shared" si="18"/>
        <v>3.7037037037037056E-2</v>
      </c>
      <c r="AO24" s="1">
        <f t="shared" si="19"/>
        <v>7.4074074074074098E-2</v>
      </c>
    </row>
    <row r="25" spans="3:41" x14ac:dyDescent="0.3">
      <c r="C25">
        <f t="shared" si="20"/>
        <v>5</v>
      </c>
      <c r="D25">
        <f>(1-SUM(D$21:D24))/1.5</f>
        <v>1.4814814814814836E-2</v>
      </c>
      <c r="F25" s="4">
        <f t="shared" si="12"/>
        <v>8.2304526748971304E-3</v>
      </c>
      <c r="H25" s="1">
        <f t="shared" si="13"/>
        <v>1.6460905349794264E-2</v>
      </c>
      <c r="K25">
        <f>(1-SUM(K$21:K24))/1.5</f>
        <v>1.8518518518518528E-2</v>
      </c>
      <c r="M25">
        <f>(1-SUM(M$21:M24))/1.5</f>
        <v>2.2222222222222216E-2</v>
      </c>
      <c r="O25">
        <f>(1-SUM(O$21:O24))/1.5</f>
        <v>1.4814814814814836E-2</v>
      </c>
      <c r="Q25">
        <f>(1-SUM(Q$21:Q24))/1.5</f>
        <v>1.1111111111111146E-2</v>
      </c>
      <c r="T25">
        <f t="shared" si="21"/>
        <v>5</v>
      </c>
      <c r="U25">
        <f>(1-SUM(U$21:U24))/1.5</f>
        <v>1.1111111111111146E-2</v>
      </c>
      <c r="W25" s="4">
        <f t="shared" si="14"/>
        <v>5.2910052910052725E-3</v>
      </c>
      <c r="Y25" s="1">
        <f t="shared" si="15"/>
        <v>1.0582010582010651E-2</v>
      </c>
      <c r="AB25">
        <f t="shared" si="22"/>
        <v>5</v>
      </c>
      <c r="AC25">
        <f>(1-SUM(AC$21:AC24))/1.5</f>
        <v>2.2222222222222216E-2</v>
      </c>
      <c r="AE25" s="4">
        <f t="shared" si="16"/>
        <v>1.8518518518518452E-2</v>
      </c>
      <c r="AG25" s="1">
        <f t="shared" si="17"/>
        <v>3.7037037037037077E-2</v>
      </c>
      <c r="AJ25">
        <f t="shared" si="23"/>
        <v>5</v>
      </c>
      <c r="AK25">
        <f>(1-SUM(AK$21:AK24))/1.5</f>
        <v>1.8518518518518528E-2</v>
      </c>
      <c r="AM25" s="4">
        <f t="shared" si="18"/>
        <v>1.2345679012345734E-2</v>
      </c>
      <c r="AO25" s="1">
        <f t="shared" si="19"/>
        <v>2.4691358024691322E-2</v>
      </c>
    </row>
    <row r="26" spans="3:41" x14ac:dyDescent="0.3">
      <c r="C26">
        <f t="shared" si="20"/>
        <v>6</v>
      </c>
      <c r="D26">
        <f>(1-SUM(D$21:D25))/1.5</f>
        <v>4.9382716049382784E-3</v>
      </c>
      <c r="F26" s="4">
        <f t="shared" si="12"/>
        <v>2.743484224965669E-3</v>
      </c>
      <c r="H26" s="1">
        <f t="shared" si="13"/>
        <v>5.4869684499314619E-3</v>
      </c>
      <c r="K26">
        <f>(1-SUM(K$21:K25))/1.5</f>
        <v>6.1728395061728669E-3</v>
      </c>
      <c r="M26">
        <f>(1-SUM(M$21:M25))/1.5</f>
        <v>7.4074074074073808E-3</v>
      </c>
      <c r="O26">
        <f>(1-SUM(O$21:O25))/1.5</f>
        <v>4.9382716049382784E-3</v>
      </c>
      <c r="Q26">
        <f>(1-SUM(Q$21:Q25))/1.5</f>
        <v>3.7037037037036904E-3</v>
      </c>
      <c r="T26">
        <f t="shared" si="21"/>
        <v>6</v>
      </c>
      <c r="U26">
        <f>(1-SUM(U$21:U25))/1.5</f>
        <v>3.7037037037036904E-3</v>
      </c>
      <c r="W26" s="4">
        <f t="shared" si="14"/>
        <v>1.7636684303351262E-3</v>
      </c>
      <c r="Y26" s="1">
        <f t="shared" si="15"/>
        <v>3.5273368606701461E-3</v>
      </c>
      <c r="AB26">
        <f t="shared" si="22"/>
        <v>6</v>
      </c>
      <c r="AC26">
        <f>(1-SUM(AC$21:AC25))/1.5</f>
        <v>7.4074074074073808E-3</v>
      </c>
      <c r="AE26" s="4">
        <f t="shared" si="16"/>
        <v>6.1728395061727559E-3</v>
      </c>
      <c r="AG26" s="1">
        <f t="shared" si="17"/>
        <v>1.2345679012345696E-2</v>
      </c>
      <c r="AJ26">
        <f t="shared" si="23"/>
        <v>6</v>
      </c>
      <c r="AK26">
        <f>(1-SUM(AK$21:AK25))/1.5</f>
        <v>6.1728395061728669E-3</v>
      </c>
      <c r="AM26" s="4">
        <f t="shared" si="18"/>
        <v>4.1152263374485782E-3</v>
      </c>
      <c r="AO26" s="1">
        <f t="shared" si="19"/>
        <v>8.2304526748971547E-3</v>
      </c>
    </row>
    <row r="27" spans="3:41" x14ac:dyDescent="0.3">
      <c r="C27">
        <f t="shared" si="20"/>
        <v>7</v>
      </c>
      <c r="D27">
        <f>(1-SUM(D$21:D26))/1.5</f>
        <v>1.6460905349794015E-3</v>
      </c>
      <c r="F27" s="4">
        <f t="shared" si="12"/>
        <v>9.14494741655182E-4</v>
      </c>
      <c r="H27" s="1">
        <f t="shared" si="13"/>
        <v>1.8289894833104869E-3</v>
      </c>
      <c r="K27">
        <f>(1-SUM(K$21:K26))/1.5</f>
        <v>2.0576131687242891E-3</v>
      </c>
      <c r="M27">
        <f>(1-SUM(M$21:M26))/1.5</f>
        <v>2.4691358024691024E-3</v>
      </c>
      <c r="O27">
        <f>(1-SUM(O$21:O26))/1.5</f>
        <v>1.6460905349794015E-3</v>
      </c>
      <c r="Q27">
        <f>(1-SUM(Q$21:Q26))/1.5</f>
        <v>1.2345679012345883E-3</v>
      </c>
      <c r="T27">
        <f t="shared" si="21"/>
        <v>7</v>
      </c>
      <c r="U27">
        <f>(1-SUM(U$21:U26))/1.5</f>
        <v>1.2345679012345883E-3</v>
      </c>
      <c r="W27" s="4">
        <f t="shared" si="14"/>
        <v>5.8788947677841056E-4</v>
      </c>
      <c r="Y27" s="1">
        <f t="shared" si="15"/>
        <v>1.1757789535567155E-3</v>
      </c>
      <c r="AB27">
        <f t="shared" si="22"/>
        <v>7</v>
      </c>
      <c r="AC27">
        <f>(1-SUM(AC$21:AC26))/1.5</f>
        <v>2.4691358024691024E-3</v>
      </c>
      <c r="AE27" s="4">
        <f t="shared" si="16"/>
        <v>2.0576131687242518E-3</v>
      </c>
      <c r="AG27" s="1">
        <f t="shared" si="17"/>
        <v>4.1152263374485045E-3</v>
      </c>
      <c r="AJ27">
        <f t="shared" si="23"/>
        <v>7</v>
      </c>
      <c r="AK27">
        <f>(1-SUM(AK$21:AK26))/1.5</f>
        <v>2.0576131687242891E-3</v>
      </c>
      <c r="AM27" s="4">
        <f t="shared" si="18"/>
        <v>1.37174211248281E-3</v>
      </c>
      <c r="AO27" s="1">
        <f t="shared" si="19"/>
        <v>2.7434842249657683E-3</v>
      </c>
    </row>
    <row r="28" spans="3:41" x14ac:dyDescent="0.3">
      <c r="C28">
        <f t="shared" si="20"/>
        <v>8</v>
      </c>
      <c r="D28">
        <f>(1-SUM(D$21:D27))/1.5</f>
        <v>5.4869684499310922E-4</v>
      </c>
      <c r="F28" s="4">
        <f t="shared" si="12"/>
        <v>3.0483158055168619E-4</v>
      </c>
      <c r="H28" s="1">
        <f t="shared" si="13"/>
        <v>6.0966316110349587E-4</v>
      </c>
      <c r="K28">
        <f>(1-SUM(K$21:K27))/1.5</f>
        <v>6.8587105624140499E-4</v>
      </c>
      <c r="M28">
        <f>(1-SUM(M$21:M27))/1.5</f>
        <v>8.2304526748970075E-4</v>
      </c>
      <c r="O28">
        <f>(1-SUM(O$21:O27))/1.5</f>
        <v>5.4869684499310922E-4</v>
      </c>
      <c r="Q28">
        <f>(1-SUM(Q$21:Q27))/1.5</f>
        <v>4.115226337448874E-4</v>
      </c>
      <c r="T28">
        <f t="shared" si="21"/>
        <v>8</v>
      </c>
      <c r="U28">
        <f>(1-SUM(U$21:U27))/1.5</f>
        <v>4.115226337448874E-4</v>
      </c>
      <c r="W28" s="4">
        <f t="shared" si="14"/>
        <v>1.9596315892613685E-4</v>
      </c>
      <c r="Y28" s="1">
        <f t="shared" si="15"/>
        <v>3.919263178522737E-4</v>
      </c>
      <c r="AB28">
        <f t="shared" si="22"/>
        <v>8</v>
      </c>
      <c r="AC28">
        <f>(1-SUM(AC$21:AC27))/1.5</f>
        <v>8.2304526748970075E-4</v>
      </c>
      <c r="AE28" s="4">
        <f t="shared" si="16"/>
        <v>6.8587105624147893E-4</v>
      </c>
      <c r="AG28" s="1">
        <f t="shared" si="17"/>
        <v>1.3717421124827729E-3</v>
      </c>
      <c r="AJ28">
        <f t="shared" si="23"/>
        <v>8</v>
      </c>
      <c r="AK28">
        <f>(1-SUM(AK$21:AK27))/1.5</f>
        <v>6.8587105624140499E-4</v>
      </c>
      <c r="AM28" s="4">
        <f t="shared" si="18"/>
        <v>4.5724737082760331E-4</v>
      </c>
      <c r="AO28" s="1">
        <f t="shared" si="19"/>
        <v>9.1449474165520672E-4</v>
      </c>
    </row>
    <row r="29" spans="3:41" x14ac:dyDescent="0.3">
      <c r="C29">
        <f t="shared" si="20"/>
        <v>9</v>
      </c>
      <c r="D29">
        <f>(1-SUM(D$21:D28))/1.5</f>
        <v>1.8289894833101172E-4</v>
      </c>
      <c r="F29" s="4">
        <f t="shared" si="12"/>
        <v>1.0161052685056206E-4</v>
      </c>
      <c r="H29" s="1">
        <f t="shared" si="13"/>
        <v>2.0322105370112413E-4</v>
      </c>
      <c r="K29">
        <f>(1-SUM(K$21:K28))/1.5</f>
        <v>2.2862368541380165E-4</v>
      </c>
      <c r="M29">
        <f>(1-SUM(M$21:M28))/1.5</f>
        <v>2.7434842249659158E-4</v>
      </c>
      <c r="O29">
        <f>(1-SUM(O$21:O28))/1.5</f>
        <v>1.8289894833101172E-4</v>
      </c>
      <c r="Q29">
        <f>(1-SUM(Q$21:Q28))/1.5</f>
        <v>1.3717421124829579E-4</v>
      </c>
      <c r="T29">
        <f t="shared" si="21"/>
        <v>9</v>
      </c>
      <c r="U29">
        <f>(1-SUM(U$21:U28))/1.5</f>
        <v>1.3717421124829579E-4</v>
      </c>
      <c r="W29" s="4">
        <f t="shared" si="14"/>
        <v>6.5321052975414196E-5</v>
      </c>
      <c r="Y29" s="1">
        <f t="shared" si="15"/>
        <v>1.3064210595072266E-4</v>
      </c>
      <c r="AB29">
        <f t="shared" si="22"/>
        <v>9</v>
      </c>
      <c r="AC29">
        <f>(1-SUM(AC$21:AC28))/1.5</f>
        <v>2.7434842249659158E-4</v>
      </c>
      <c r="AE29" s="4">
        <f t="shared" si="16"/>
        <v>2.2862368541376463E-4</v>
      </c>
      <c r="AG29" s="1">
        <f t="shared" si="17"/>
        <v>4.5724737082771427E-4</v>
      </c>
      <c r="AJ29">
        <f t="shared" si="23"/>
        <v>9</v>
      </c>
      <c r="AK29">
        <f>(1-SUM(AK$21:AK28))/1.5</f>
        <v>2.2862368541380165E-4</v>
      </c>
      <c r="AM29" s="4">
        <f t="shared" si="18"/>
        <v>1.5241579027591712E-4</v>
      </c>
      <c r="AO29" s="1">
        <f t="shared" si="19"/>
        <v>3.0483158055168619E-4</v>
      </c>
    </row>
    <row r="30" spans="3:41" x14ac:dyDescent="0.3">
      <c r="C30">
        <f t="shared" si="20"/>
        <v>10</v>
      </c>
      <c r="D30" s="5">
        <f>(1-SUM(D$21:D29))/1.5</f>
        <v>6.0966316110337239E-5</v>
      </c>
      <c r="F30" s="4">
        <f t="shared" si="12"/>
        <v>3.3870175616895137E-5</v>
      </c>
      <c r="H30" s="1">
        <f t="shared" si="13"/>
        <v>6.7740351233666932E-5</v>
      </c>
      <c r="K30">
        <f>(1-SUM(K$21:K29))/1.5</f>
        <v>7.6207895137958559E-5</v>
      </c>
      <c r="M30" s="5">
        <f>(1-SUM(M$21:M29))/1.5</f>
        <v>9.1449474165505862E-5</v>
      </c>
      <c r="O30" s="5">
        <f>(1-SUM(O$21:O29))/1.5</f>
        <v>6.0966316110337239E-5</v>
      </c>
      <c r="Q30" s="5">
        <f>(1-SUM(Q$21:Q29))/1.5</f>
        <v>4.5724737082789936E-5</v>
      </c>
      <c r="T30">
        <f t="shared" si="21"/>
        <v>10</v>
      </c>
      <c r="U30" s="5">
        <f>(1-SUM(U$21:U29))/1.5</f>
        <v>4.5724737082789936E-5</v>
      </c>
      <c r="W30" s="4">
        <f t="shared" si="14"/>
        <v>2.1773684325173313E-5</v>
      </c>
      <c r="Y30" s="1">
        <f t="shared" si="15"/>
        <v>4.3547368650240883E-5</v>
      </c>
      <c r="AB30">
        <f t="shared" si="22"/>
        <v>10</v>
      </c>
      <c r="AC30" s="5">
        <f>(1-SUM(AC$21:AC29))/1.5</f>
        <v>9.1449474165505862E-5</v>
      </c>
      <c r="AE30" s="4">
        <f t="shared" si="16"/>
        <v>7.6207895137921547E-5</v>
      </c>
      <c r="AG30" s="1">
        <f t="shared" si="17"/>
        <v>1.5241579027584307E-4</v>
      </c>
      <c r="AJ30">
        <f t="shared" si="23"/>
        <v>10</v>
      </c>
      <c r="AK30">
        <f>(1-SUM(AK$21:AK29))/1.5</f>
        <v>7.6207895137958559E-5</v>
      </c>
      <c r="AM30" s="4">
        <f t="shared" si="18"/>
        <v>5.0805263425305704E-5</v>
      </c>
      <c r="AO30" s="1">
        <f t="shared" si="19"/>
        <v>1.0161052685061142E-4</v>
      </c>
    </row>
    <row r="31" spans="3:41" x14ac:dyDescent="0.3">
      <c r="C31">
        <f t="shared" si="20"/>
        <v>11</v>
      </c>
      <c r="D31" s="5">
        <f>(1-SUM(D$21:D30))/1.5</f>
        <v>2.0322105370137084E-5</v>
      </c>
      <c r="F31" s="4">
        <f t="shared" si="12"/>
        <v>1.6935087808385891E-5</v>
      </c>
      <c r="H31" s="1">
        <f t="shared" si="13"/>
        <v>1.6935087808509246E-5</v>
      </c>
      <c r="K31">
        <f>(1-SUM(K$21:K30))/1.5</f>
        <v>2.5402631712652852E-5</v>
      </c>
      <c r="M31" s="5">
        <f>(1-SUM(M$21:M30))/1.5</f>
        <v>3.0483158055168619E-5</v>
      </c>
      <c r="O31" s="5">
        <f>(1-SUM(O$21:O30))/1.5</f>
        <v>2.0322105370137084E-5</v>
      </c>
      <c r="Q31" s="5">
        <f>(1-SUM(Q$21:Q30))/1.5</f>
        <v>1.5241579027621318E-5</v>
      </c>
      <c r="T31">
        <f t="shared" si="21"/>
        <v>11</v>
      </c>
      <c r="U31" s="5">
        <f>(1-SUM(U$21:U30))/1.5</f>
        <v>1.5241579027621318E-5</v>
      </c>
      <c r="W31" s="4">
        <f t="shared" si="14"/>
        <v>1.0886842162533788E-5</v>
      </c>
      <c r="Y31" s="1">
        <f t="shared" si="15"/>
        <v>1.0886842162639525E-5</v>
      </c>
      <c r="AB31">
        <f t="shared" si="22"/>
        <v>11</v>
      </c>
      <c r="AC31" s="5">
        <f>(1-SUM(AC$21:AC30))/1.5</f>
        <v>3.0483158055168619E-5</v>
      </c>
      <c r="AE31" s="4">
        <f t="shared" si="16"/>
        <v>3.8103947568868257E-5</v>
      </c>
      <c r="AG31" s="1">
        <f t="shared" si="17"/>
        <v>3.810394756905329E-5</v>
      </c>
      <c r="AJ31">
        <f t="shared" si="23"/>
        <v>11</v>
      </c>
      <c r="AK31">
        <f>(1-SUM(AK$21:AK30))/1.5</f>
        <v>2.5402631712652852E-5</v>
      </c>
      <c r="AM31" s="4">
        <f t="shared" si="18"/>
        <v>2.5402631712578835E-5</v>
      </c>
      <c r="AO31" s="1">
        <f t="shared" si="19"/>
        <v>2.5402631712726869E-5</v>
      </c>
    </row>
    <row r="32" spans="3:41" x14ac:dyDescent="0.3">
      <c r="C32">
        <f t="shared" si="20"/>
        <v>12</v>
      </c>
      <c r="D32" s="5">
        <f>1-SUM(D21:D31)</f>
        <v>1.0161052685031535E-5</v>
      </c>
      <c r="F32" s="4">
        <f t="shared" ref="F32" si="24">D33/D32</f>
        <v>0</v>
      </c>
      <c r="H32" s="1">
        <f t="shared" si="13"/>
        <v>1.6935087808385891E-5</v>
      </c>
      <c r="K32" s="3">
        <f>1-SUM(K21:K31)</f>
        <v>1.2701315856289419E-5</v>
      </c>
      <c r="M32" s="5">
        <f>1-SUM(M21:M31)</f>
        <v>1.5241579027547303E-5</v>
      </c>
      <c r="O32" s="5">
        <f>1-SUM(O21:O31)</f>
        <v>1.0161052685031535E-5</v>
      </c>
      <c r="Q32" s="5">
        <f>1-SUM(Q21:Q31)</f>
        <v>7.6207895137736514E-6</v>
      </c>
      <c r="T32">
        <f t="shared" si="21"/>
        <v>12</v>
      </c>
      <c r="U32" s="5">
        <f>1-SUM(U21:U31)</f>
        <v>7.6207895137736514E-6</v>
      </c>
      <c r="W32" s="4">
        <f t="shared" ref="W32" si="25">U33/U32</f>
        <v>0</v>
      </c>
      <c r="Y32" s="1">
        <f t="shared" si="15"/>
        <v>1.0886842162533788E-5</v>
      </c>
      <c r="AB32">
        <f t="shared" si="22"/>
        <v>12</v>
      </c>
      <c r="AC32" s="5">
        <f>1-SUM(AC21:AC31)</f>
        <v>1.5241579027547303E-5</v>
      </c>
      <c r="AE32" s="4">
        <f t="shared" ref="AE32" si="26">AC33/AC32</f>
        <v>0</v>
      </c>
      <c r="AG32" s="1">
        <f t="shared" si="17"/>
        <v>3.8103947568868257E-5</v>
      </c>
      <c r="AJ32">
        <f t="shared" si="23"/>
        <v>12</v>
      </c>
      <c r="AK32" s="3">
        <f>1-SUM(AK21:AK31)</f>
        <v>1.2701315856289419E-5</v>
      </c>
      <c r="AM32" s="4">
        <f t="shared" ref="AM32" si="27">AK33/AK32</f>
        <v>0</v>
      </c>
      <c r="AO32" s="1">
        <f t="shared" si="19"/>
        <v>2.5402631712578835E-5</v>
      </c>
    </row>
    <row r="34" spans="4:42" x14ac:dyDescent="0.3">
      <c r="D34">
        <f>SUM(D21:D32)</f>
        <v>1</v>
      </c>
      <c r="E34" s="2">
        <f>SUMPRODUCT($C21:$C32,D21:D32)</f>
        <v>1.6999949194736568</v>
      </c>
      <c r="F34" s="2">
        <f>SUM(F20:F31)</f>
        <v>1.6666666666666663</v>
      </c>
      <c r="H34">
        <f>SUM(H21:H32)</f>
        <v>0.99999999999999989</v>
      </c>
      <c r="I34" s="2">
        <f>SUMPRODUCT(H21:H32,C21:C32)</f>
        <v>1.6666666666666667</v>
      </c>
      <c r="K34">
        <f>SUM(K21:K32)</f>
        <v>1</v>
      </c>
      <c r="L34">
        <f>SUMPRODUCT($C21:$C32,K21:K32)</f>
        <v>1.8749936493420718</v>
      </c>
      <c r="M34">
        <f>SUM(M21:M32)</f>
        <v>1</v>
      </c>
      <c r="N34">
        <f>SUMPRODUCT($C21:$C32,M21:M32)</f>
        <v>2.0499923792104853</v>
      </c>
      <c r="O34">
        <f>SUM(O21:O32)</f>
        <v>1</v>
      </c>
      <c r="P34">
        <f>SUMPRODUCT($C21:$C32,O21:O32)</f>
        <v>1.6999949194736568</v>
      </c>
      <c r="Q34">
        <f>SUM(Q21:Q32)</f>
        <v>1</v>
      </c>
      <c r="R34">
        <f>SUMPRODUCT($C21:$C32,Q21:Q32)</f>
        <v>1.5249961896052446</v>
      </c>
      <c r="U34">
        <f>SUM(U21:U32)</f>
        <v>1</v>
      </c>
      <c r="V34" s="2">
        <f>SUMPRODUCT($C21:$C32,U21:U32)</f>
        <v>1.5249961896052446</v>
      </c>
      <c r="W34" s="2">
        <f>SUM(W20:W31)</f>
        <v>1.4285714285714286</v>
      </c>
      <c r="Y34">
        <f>SUM(Y21:Y32)</f>
        <v>1</v>
      </c>
      <c r="Z34" s="2">
        <f>SUMPRODUCT(Y21:Y32,T21:T32)</f>
        <v>1.428571428571429</v>
      </c>
      <c r="AC34">
        <f>SUM(AC21:AC32)</f>
        <v>1</v>
      </c>
      <c r="AD34" s="2">
        <f>SUMPRODUCT($C21:$C32,AC21:AC32)</f>
        <v>2.0499923792104853</v>
      </c>
      <c r="AE34" s="2">
        <f>SUM(AE20:AE31)</f>
        <v>2.5</v>
      </c>
      <c r="AG34">
        <f>SUM(AG21:AG32)</f>
        <v>1</v>
      </c>
      <c r="AH34" s="2">
        <f>SUMPRODUCT(AG21:AG32,AB21:AB32)</f>
        <v>2.4999999999999991</v>
      </c>
      <c r="AK34">
        <f>SUM(AK21:AK32)</f>
        <v>1</v>
      </c>
      <c r="AL34" s="2">
        <f>SUMPRODUCT($C21:$C32,AK21:AK32)</f>
        <v>1.8749936493420718</v>
      </c>
      <c r="AM34" s="2">
        <f>SUM(AM20:AM31)</f>
        <v>2</v>
      </c>
      <c r="AO34">
        <f>SUM(AO21:AO32)</f>
        <v>1</v>
      </c>
      <c r="AP34" s="2">
        <f>SUMPRODUCT(AO21:AO32,AJ21:AJ32)</f>
        <v>2</v>
      </c>
    </row>
    <row r="35" spans="4:42" x14ac:dyDescent="0.3">
      <c r="E35" t="s">
        <v>5</v>
      </c>
      <c r="I35" t="s">
        <v>4</v>
      </c>
      <c r="L35" t="s">
        <v>5</v>
      </c>
      <c r="N35" t="s">
        <v>5</v>
      </c>
      <c r="P35" t="s">
        <v>5</v>
      </c>
      <c r="R35" t="s">
        <v>5</v>
      </c>
      <c r="V35" t="s">
        <v>5</v>
      </c>
      <c r="Z35" t="s">
        <v>4</v>
      </c>
      <c r="AD35" t="s">
        <v>5</v>
      </c>
      <c r="AH35" t="s">
        <v>4</v>
      </c>
      <c r="AL35" t="s">
        <v>5</v>
      </c>
      <c r="AP35" t="s">
        <v>4</v>
      </c>
    </row>
    <row r="36" spans="4:42" x14ac:dyDescent="0.3">
      <c r="E36" t="s">
        <v>5</v>
      </c>
      <c r="I36" t="s">
        <v>4</v>
      </c>
      <c r="L36" t="s">
        <v>5</v>
      </c>
      <c r="N36" t="s">
        <v>5</v>
      </c>
      <c r="P36" t="s">
        <v>5</v>
      </c>
      <c r="R36" t="s">
        <v>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db74b30-9568-4856-bdbf-06759778fcbc}" enabled="0" method="" siteId="{bdb74b30-9568-4856-bdbf-06759778fc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8</vt:i4>
      </vt:variant>
    </vt:vector>
  </HeadingPairs>
  <TitlesOfParts>
    <vt:vector size="10" baseType="lpstr">
      <vt:lpstr>Sheet1</vt:lpstr>
      <vt:lpstr>examples</vt:lpstr>
      <vt:lpstr>CSA 3</vt:lpstr>
      <vt:lpstr>DD1</vt:lpstr>
      <vt:lpstr>DD2</vt:lpstr>
      <vt:lpstr>DD3</vt:lpstr>
      <vt:lpstr>CSA 4</vt:lpstr>
      <vt:lpstr>CSA2</vt:lpstr>
      <vt:lpstr>DD4</vt:lpstr>
      <vt:lpstr>CSA1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Huw Dixon</dc:creator>
  <cp:lastModifiedBy>Huw Dixon</cp:lastModifiedBy>
  <dcterms:created xsi:type="dcterms:W3CDTF">2023-08-12T13:12:13Z</dcterms:created>
  <dcterms:modified xsi:type="dcterms:W3CDTF">2023-08-15T18:01:44Z</dcterms:modified>
</cp:coreProperties>
</file>